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R:\Dokumenty\texty\3.ZS sanace\VZ základní škola ul. 8.května -sanace III.etapa\Projektová dokumentace DPS\Poptávkový rozpočet s výkazem výměr\"/>
    </mc:Choice>
  </mc:AlternateContent>
  <xr:revisionPtr revIDLastSave="0" documentId="13_ncr:1_{80FE98F6-C046-4882-8099-6904E8A41C9B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Rekapitulace stavby" sheetId="1" r:id="rId1"/>
    <sheet name="NNV-SPL - Vnitřní silnopr..." sheetId="2" r:id="rId2"/>
    <sheet name="NNV-KBD - Vnitřní silnopr..." sheetId="3" r:id="rId3"/>
    <sheet name="NNV-KBN - Vnitřní silnopr..." sheetId="4" r:id="rId4"/>
    <sheet name="NNV-RZ - Vnitřní silnopro..." sheetId="5" r:id="rId5"/>
    <sheet name="NNV-SV - Vnitřní silnopro..." sheetId="6" r:id="rId6"/>
    <sheet name="NNV-VPD - Vnitřní silnopr..." sheetId="7" r:id="rId7"/>
    <sheet name="NNV-VPN - Vnitřní silnopr..." sheetId="8" r:id="rId8"/>
    <sheet name="Seznam figur" sheetId="9" r:id="rId9"/>
    <sheet name="Pokyny pro vyplnění" sheetId="10" r:id="rId10"/>
  </sheets>
  <definedNames>
    <definedName name="_xlnm._FilterDatabase" localSheetId="2" hidden="1">'NNV-KBD - Vnitřní silnopr...'!$C$94:$K$127</definedName>
    <definedName name="_xlnm._FilterDatabase" localSheetId="3" hidden="1">'NNV-KBN - Vnitřní silnopr...'!$C$86:$K$109</definedName>
    <definedName name="_xlnm._FilterDatabase" localSheetId="4" hidden="1">'NNV-RZ - Vnitřní silnopro...'!$C$86:$K$102</definedName>
    <definedName name="_xlnm._FilterDatabase" localSheetId="1" hidden="1">'NNV-SPL - Vnitřní silnopr...'!$C$102:$K$166</definedName>
    <definedName name="_xlnm._FilterDatabase" localSheetId="5" hidden="1">'NNV-SV - Vnitřní silnopro...'!$C$89:$K$108</definedName>
    <definedName name="_xlnm._FilterDatabase" localSheetId="6" hidden="1">'NNV-VPD - Vnitřní silnopr...'!$C$88:$K$132</definedName>
    <definedName name="_xlnm._FilterDatabase" localSheetId="7" hidden="1">'NNV-VPN - Vnitřní silnopr...'!$C$90:$K$240</definedName>
    <definedName name="_xlnm.Print_Titles" localSheetId="2">'NNV-KBD - Vnitřní silnopr...'!$94:$94</definedName>
    <definedName name="_xlnm.Print_Titles" localSheetId="3">'NNV-KBN - Vnitřní silnopr...'!$86:$86</definedName>
    <definedName name="_xlnm.Print_Titles" localSheetId="4">'NNV-RZ - Vnitřní silnopro...'!$86:$86</definedName>
    <definedName name="_xlnm.Print_Titles" localSheetId="1">'NNV-SPL - Vnitřní silnopr...'!$102:$102</definedName>
    <definedName name="_xlnm.Print_Titles" localSheetId="5">'NNV-SV - Vnitřní silnopro...'!$89:$89</definedName>
    <definedName name="_xlnm.Print_Titles" localSheetId="6">'NNV-VPD - Vnitřní silnopr...'!$88:$88</definedName>
    <definedName name="_xlnm.Print_Titles" localSheetId="7">'NNV-VPN - Vnitřní silnopr...'!$90:$90</definedName>
    <definedName name="_xlnm.Print_Titles" localSheetId="0">'Rekapitulace stavby'!$52:$52</definedName>
    <definedName name="_xlnm.Print_Titles" localSheetId="8">'Seznam figur'!$9:$9</definedName>
    <definedName name="_xlnm.Print_Area" localSheetId="2">'NNV-KBD - Vnitřní silnopr...'!$C$4:$J$41,'NNV-KBD - Vnitřní silnopr...'!$C$47:$J$74,'NNV-KBD - Vnitřní silnopr...'!$C$80:$K$127</definedName>
    <definedName name="_xlnm.Print_Area" localSheetId="3">'NNV-KBN - Vnitřní silnopr...'!$C$4:$J$41,'NNV-KBN - Vnitřní silnopr...'!$C$47:$J$66,'NNV-KBN - Vnitřní silnopr...'!$C$72:$K$109</definedName>
    <definedName name="_xlnm.Print_Area" localSheetId="4">'NNV-RZ - Vnitřní silnopro...'!$C$4:$J$41,'NNV-RZ - Vnitřní silnopro...'!$C$47:$J$66,'NNV-RZ - Vnitřní silnopro...'!$C$72:$K$102</definedName>
    <definedName name="_xlnm.Print_Area" localSheetId="1">'NNV-SPL - Vnitřní silnopr...'!$C$4:$J$41,'NNV-SPL - Vnitřní silnopr...'!$C$47:$J$82,'NNV-SPL - Vnitřní silnopr...'!$C$88:$K$166</definedName>
    <definedName name="_xlnm.Print_Area" localSheetId="5">'NNV-SV - Vnitřní silnopro...'!$C$4:$J$41,'NNV-SV - Vnitřní silnopro...'!$C$47:$J$69,'NNV-SV - Vnitřní silnopro...'!$C$75:$K$108</definedName>
    <definedName name="_xlnm.Print_Area" localSheetId="6">'NNV-VPD - Vnitřní silnopr...'!$C$4:$J$41,'NNV-VPD - Vnitřní silnopr...'!$C$47:$J$68,'NNV-VPD - Vnitřní silnopr...'!$C$74:$K$132</definedName>
    <definedName name="_xlnm.Print_Area" localSheetId="7">'NNV-VPN - Vnitřní silnopr...'!$C$4:$J$41,'NNV-VPN - Vnitřní silnopr...'!$C$47:$J$70,'NNV-VPN - Vnitřní silnopr...'!$C$76:$K$240</definedName>
    <definedName name="_xlnm.Print_Area" localSheetId="9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stavby'!$C$42:$AQ$63</definedName>
    <definedName name="_xlnm.Print_Area" localSheetId="8">'Seznam figur'!$C$4:$G$58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9" l="1"/>
  <c r="J39" i="8"/>
  <c r="J38" i="8"/>
  <c r="AY62" i="1"/>
  <c r="J37" i="8"/>
  <c r="AX62" i="1"/>
  <c r="BI233" i="8"/>
  <c r="BH233" i="8"/>
  <c r="BG233" i="8"/>
  <c r="BF233" i="8"/>
  <c r="T233" i="8"/>
  <c r="R233" i="8"/>
  <c r="P233" i="8"/>
  <c r="BI227" i="8"/>
  <c r="BH227" i="8"/>
  <c r="BG227" i="8"/>
  <c r="BF227" i="8"/>
  <c r="T227" i="8"/>
  <c r="R227" i="8"/>
  <c r="P227" i="8"/>
  <c r="BI216" i="8"/>
  <c r="BH216" i="8"/>
  <c r="BG216" i="8"/>
  <c r="BF216" i="8"/>
  <c r="T216" i="8"/>
  <c r="R216" i="8"/>
  <c r="P216" i="8"/>
  <c r="BI210" i="8"/>
  <c r="BH210" i="8"/>
  <c r="BG210" i="8"/>
  <c r="BF210" i="8"/>
  <c r="T210" i="8"/>
  <c r="R210" i="8"/>
  <c r="P210" i="8"/>
  <c r="BI203" i="8"/>
  <c r="BH203" i="8"/>
  <c r="BG203" i="8"/>
  <c r="BF203" i="8"/>
  <c r="T203" i="8"/>
  <c r="R203" i="8"/>
  <c r="P203" i="8"/>
  <c r="BI191" i="8"/>
  <c r="BH191" i="8"/>
  <c r="BG191" i="8"/>
  <c r="BF191" i="8"/>
  <c r="T191" i="8"/>
  <c r="R191" i="8"/>
  <c r="P191" i="8"/>
  <c r="BI188" i="8"/>
  <c r="BH188" i="8"/>
  <c r="BG188" i="8"/>
  <c r="BF188" i="8"/>
  <c r="T188" i="8"/>
  <c r="R188" i="8"/>
  <c r="P188" i="8"/>
  <c r="BI187" i="8"/>
  <c r="BH187" i="8"/>
  <c r="BG187" i="8"/>
  <c r="BF187" i="8"/>
  <c r="T187" i="8"/>
  <c r="R187" i="8"/>
  <c r="P187" i="8"/>
  <c r="BI185" i="8"/>
  <c r="BH185" i="8"/>
  <c r="BG185" i="8"/>
  <c r="BF185" i="8"/>
  <c r="T185" i="8"/>
  <c r="R185" i="8"/>
  <c r="P185" i="8"/>
  <c r="BI183" i="8"/>
  <c r="BH183" i="8"/>
  <c r="BG183" i="8"/>
  <c r="BF183" i="8"/>
  <c r="T183" i="8"/>
  <c r="R183" i="8"/>
  <c r="P183" i="8"/>
  <c r="BI181" i="8"/>
  <c r="BH181" i="8"/>
  <c r="BG181" i="8"/>
  <c r="BF181" i="8"/>
  <c r="T181" i="8"/>
  <c r="R181" i="8"/>
  <c r="P181" i="8"/>
  <c r="BI180" i="8"/>
  <c r="BH180" i="8"/>
  <c r="BG180" i="8"/>
  <c r="BF180" i="8"/>
  <c r="T180" i="8"/>
  <c r="R180" i="8"/>
  <c r="P180" i="8"/>
  <c r="BI178" i="8"/>
  <c r="BH178" i="8"/>
  <c r="BG178" i="8"/>
  <c r="BF178" i="8"/>
  <c r="T178" i="8"/>
  <c r="R178" i="8"/>
  <c r="P178" i="8"/>
  <c r="BI174" i="8"/>
  <c r="BH174" i="8"/>
  <c r="BG174" i="8"/>
  <c r="BF174" i="8"/>
  <c r="T174" i="8"/>
  <c r="R174" i="8"/>
  <c r="P174" i="8"/>
  <c r="BI163" i="8"/>
  <c r="BH163" i="8"/>
  <c r="BG163" i="8"/>
  <c r="BF163" i="8"/>
  <c r="T163" i="8"/>
  <c r="R163" i="8"/>
  <c r="P163" i="8"/>
  <c r="BI161" i="8"/>
  <c r="BH161" i="8"/>
  <c r="BG161" i="8"/>
  <c r="BF161" i="8"/>
  <c r="T161" i="8"/>
  <c r="R161" i="8"/>
  <c r="P161" i="8"/>
  <c r="BI159" i="8"/>
  <c r="BH159" i="8"/>
  <c r="BG159" i="8"/>
  <c r="BF159" i="8"/>
  <c r="T159" i="8"/>
  <c r="R159" i="8"/>
  <c r="P159" i="8"/>
  <c r="BI157" i="8"/>
  <c r="BH157" i="8"/>
  <c r="BG157" i="8"/>
  <c r="BF157" i="8"/>
  <c r="T157" i="8"/>
  <c r="R157" i="8"/>
  <c r="P157" i="8"/>
  <c r="BI148" i="8"/>
  <c r="BH148" i="8"/>
  <c r="BG148" i="8"/>
  <c r="BF148" i="8"/>
  <c r="T148" i="8"/>
  <c r="R148" i="8"/>
  <c r="P148" i="8"/>
  <c r="BI146" i="8"/>
  <c r="BH146" i="8"/>
  <c r="BG146" i="8"/>
  <c r="BF146" i="8"/>
  <c r="T146" i="8"/>
  <c r="R146" i="8"/>
  <c r="P146" i="8"/>
  <c r="BI144" i="8"/>
  <c r="BH144" i="8"/>
  <c r="BG144" i="8"/>
  <c r="BF144" i="8"/>
  <c r="T144" i="8"/>
  <c r="R144" i="8"/>
  <c r="P144" i="8"/>
  <c r="BI140" i="8"/>
  <c r="BH140" i="8"/>
  <c r="BG140" i="8"/>
  <c r="BF140" i="8"/>
  <c r="T140" i="8"/>
  <c r="R140" i="8"/>
  <c r="P140" i="8"/>
  <c r="BI131" i="8"/>
  <c r="BH131" i="8"/>
  <c r="BG131" i="8"/>
  <c r="BF131" i="8"/>
  <c r="T131" i="8"/>
  <c r="R131" i="8"/>
  <c r="P131" i="8"/>
  <c r="BI129" i="8"/>
  <c r="BH129" i="8"/>
  <c r="BG129" i="8"/>
  <c r="BF129" i="8"/>
  <c r="T129" i="8"/>
  <c r="R129" i="8"/>
  <c r="P129" i="8"/>
  <c r="BI119" i="8"/>
  <c r="BH119" i="8"/>
  <c r="BG119" i="8"/>
  <c r="BF119" i="8"/>
  <c r="T119" i="8"/>
  <c r="R119" i="8"/>
  <c r="P119" i="8"/>
  <c r="BI108" i="8"/>
  <c r="BH108" i="8"/>
  <c r="BG108" i="8"/>
  <c r="BF108" i="8"/>
  <c r="T108" i="8"/>
  <c r="R108" i="8"/>
  <c r="P108" i="8"/>
  <c r="BI97" i="8"/>
  <c r="BH97" i="8"/>
  <c r="BG97" i="8"/>
  <c r="BF97" i="8"/>
  <c r="T97" i="8"/>
  <c r="R97" i="8"/>
  <c r="P97" i="8"/>
  <c r="BI94" i="8"/>
  <c r="BH94" i="8"/>
  <c r="BG94" i="8"/>
  <c r="BF94" i="8"/>
  <c r="T94" i="8"/>
  <c r="R94" i="8"/>
  <c r="P94" i="8"/>
  <c r="J88" i="8"/>
  <c r="F85" i="8"/>
  <c r="E83" i="8"/>
  <c r="J59" i="8"/>
  <c r="F56" i="8"/>
  <c r="E54" i="8"/>
  <c r="J23" i="8"/>
  <c r="E23" i="8"/>
  <c r="J87" i="8" s="1"/>
  <c r="J22" i="8"/>
  <c r="J20" i="8"/>
  <c r="E20" i="8"/>
  <c r="F59" i="8" s="1"/>
  <c r="J19" i="8"/>
  <c r="J17" i="8"/>
  <c r="E17" i="8"/>
  <c r="F87" i="8"/>
  <c r="J16" i="8"/>
  <c r="J14" i="8"/>
  <c r="J56" i="8" s="1"/>
  <c r="E7" i="8"/>
  <c r="E79" i="8" s="1"/>
  <c r="J39" i="7"/>
  <c r="J38" i="7"/>
  <c r="AY61" i="1"/>
  <c r="J37" i="7"/>
  <c r="AX61" i="1"/>
  <c r="BI130" i="7"/>
  <c r="BH130" i="7"/>
  <c r="BG130" i="7"/>
  <c r="BF130" i="7"/>
  <c r="T130" i="7"/>
  <c r="T129" i="7"/>
  <c r="T128" i="7" s="1"/>
  <c r="R130" i="7"/>
  <c r="R129" i="7"/>
  <c r="R128" i="7"/>
  <c r="P130" i="7"/>
  <c r="P129" i="7" s="1"/>
  <c r="P128" i="7" s="1"/>
  <c r="BI125" i="7"/>
  <c r="BH125" i="7"/>
  <c r="BG125" i="7"/>
  <c r="BF125" i="7"/>
  <c r="T125" i="7"/>
  <c r="R125" i="7"/>
  <c r="P125" i="7"/>
  <c r="BI122" i="7"/>
  <c r="BH122" i="7"/>
  <c r="BG122" i="7"/>
  <c r="BF122" i="7"/>
  <c r="T122" i="7"/>
  <c r="R122" i="7"/>
  <c r="P122" i="7"/>
  <c r="BI119" i="7"/>
  <c r="BH119" i="7"/>
  <c r="BG119" i="7"/>
  <c r="BF119" i="7"/>
  <c r="T119" i="7"/>
  <c r="R119" i="7"/>
  <c r="P119" i="7"/>
  <c r="BI116" i="7"/>
  <c r="BH116" i="7"/>
  <c r="BG116" i="7"/>
  <c r="BF116" i="7"/>
  <c r="T116" i="7"/>
  <c r="R116" i="7"/>
  <c r="P116" i="7"/>
  <c r="BI113" i="7"/>
  <c r="BH113" i="7"/>
  <c r="BG113" i="7"/>
  <c r="BF113" i="7"/>
  <c r="T113" i="7"/>
  <c r="R113" i="7"/>
  <c r="P113" i="7"/>
  <c r="BI110" i="7"/>
  <c r="BH110" i="7"/>
  <c r="BG110" i="7"/>
  <c r="BF110" i="7"/>
  <c r="T110" i="7"/>
  <c r="R110" i="7"/>
  <c r="P110" i="7"/>
  <c r="BI107" i="7"/>
  <c r="BH107" i="7"/>
  <c r="BG107" i="7"/>
  <c r="BF107" i="7"/>
  <c r="T107" i="7"/>
  <c r="R107" i="7"/>
  <c r="P107" i="7"/>
  <c r="BI104" i="7"/>
  <c r="BH104" i="7"/>
  <c r="BG104" i="7"/>
  <c r="BF104" i="7"/>
  <c r="T104" i="7"/>
  <c r="R104" i="7"/>
  <c r="P104" i="7"/>
  <c r="BI101" i="7"/>
  <c r="BH101" i="7"/>
  <c r="BG101" i="7"/>
  <c r="BF101" i="7"/>
  <c r="T101" i="7"/>
  <c r="R101" i="7"/>
  <c r="P101" i="7"/>
  <c r="BI98" i="7"/>
  <c r="BH98" i="7"/>
  <c r="BG98" i="7"/>
  <c r="BF98" i="7"/>
  <c r="T98" i="7"/>
  <c r="R98" i="7"/>
  <c r="P98" i="7"/>
  <c r="BI95" i="7"/>
  <c r="BH95" i="7"/>
  <c r="BG95" i="7"/>
  <c r="BF95" i="7"/>
  <c r="T95" i="7"/>
  <c r="R95" i="7"/>
  <c r="P95" i="7"/>
  <c r="BI92" i="7"/>
  <c r="BH92" i="7"/>
  <c r="BG92" i="7"/>
  <c r="BF92" i="7"/>
  <c r="T92" i="7"/>
  <c r="R92" i="7"/>
  <c r="P92" i="7"/>
  <c r="J86" i="7"/>
  <c r="F83" i="7"/>
  <c r="E81" i="7"/>
  <c r="J59" i="7"/>
  <c r="F56" i="7"/>
  <c r="E54" i="7"/>
  <c r="J23" i="7"/>
  <c r="E23" i="7"/>
  <c r="J58" i="7"/>
  <c r="J22" i="7"/>
  <c r="J20" i="7"/>
  <c r="E20" i="7"/>
  <c r="F59" i="7"/>
  <c r="J19" i="7"/>
  <c r="J17" i="7"/>
  <c r="E17" i="7"/>
  <c r="F85" i="7"/>
  <c r="J16" i="7"/>
  <c r="J14" i="7"/>
  <c r="J83" i="7" s="1"/>
  <c r="E7" i="7"/>
  <c r="E50" i="7" s="1"/>
  <c r="J39" i="6"/>
  <c r="J38" i="6"/>
  <c r="AY60" i="1"/>
  <c r="J37" i="6"/>
  <c r="AX60" i="1" s="1"/>
  <c r="BI107" i="6"/>
  <c r="BH107" i="6"/>
  <c r="BG107" i="6"/>
  <c r="BF107" i="6"/>
  <c r="T107" i="6"/>
  <c r="R107" i="6"/>
  <c r="P107" i="6"/>
  <c r="BI105" i="6"/>
  <c r="BH105" i="6"/>
  <c r="BG105" i="6"/>
  <c r="BF105" i="6"/>
  <c r="T105" i="6"/>
  <c r="R105" i="6"/>
  <c r="P105" i="6"/>
  <c r="BI103" i="6"/>
  <c r="BH103" i="6"/>
  <c r="BG103" i="6"/>
  <c r="BF103" i="6"/>
  <c r="T103" i="6"/>
  <c r="R103" i="6"/>
  <c r="P103" i="6"/>
  <c r="BI101" i="6"/>
  <c r="BH101" i="6"/>
  <c r="BG101" i="6"/>
  <c r="BF101" i="6"/>
  <c r="T101" i="6"/>
  <c r="R101" i="6"/>
  <c r="P101" i="6"/>
  <c r="BI99" i="6"/>
  <c r="BH99" i="6"/>
  <c r="BG99" i="6"/>
  <c r="BF99" i="6"/>
  <c r="T99" i="6"/>
  <c r="R99" i="6"/>
  <c r="P99" i="6"/>
  <c r="BI97" i="6"/>
  <c r="BH97" i="6"/>
  <c r="BG97" i="6"/>
  <c r="BF97" i="6"/>
  <c r="T97" i="6"/>
  <c r="R97" i="6"/>
  <c r="P97" i="6"/>
  <c r="BI95" i="6"/>
  <c r="BH95" i="6"/>
  <c r="BG95" i="6"/>
  <c r="BF95" i="6"/>
  <c r="T95" i="6"/>
  <c r="R95" i="6"/>
  <c r="P95" i="6"/>
  <c r="BI93" i="6"/>
  <c r="BH93" i="6"/>
  <c r="BG93" i="6"/>
  <c r="BF93" i="6"/>
  <c r="T93" i="6"/>
  <c r="R93" i="6"/>
  <c r="P93" i="6"/>
  <c r="J87" i="6"/>
  <c r="F84" i="6"/>
  <c r="E82" i="6"/>
  <c r="J59" i="6"/>
  <c r="F56" i="6"/>
  <c r="E54" i="6"/>
  <c r="J23" i="6"/>
  <c r="E23" i="6"/>
  <c r="J58" i="6" s="1"/>
  <c r="J22" i="6"/>
  <c r="J20" i="6"/>
  <c r="E20" i="6"/>
  <c r="F59" i="6"/>
  <c r="J19" i="6"/>
  <c r="J17" i="6"/>
  <c r="E17" i="6"/>
  <c r="F86" i="6" s="1"/>
  <c r="J16" i="6"/>
  <c r="J14" i="6"/>
  <c r="J56" i="6" s="1"/>
  <c r="E7" i="6"/>
  <c r="E50" i="6"/>
  <c r="J39" i="5"/>
  <c r="J38" i="5"/>
  <c r="AY59" i="1" s="1"/>
  <c r="J37" i="5"/>
  <c r="AX59" i="1" s="1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5" i="5"/>
  <c r="BH95" i="5"/>
  <c r="BG95" i="5"/>
  <c r="BF95" i="5"/>
  <c r="T95" i="5"/>
  <c r="R95" i="5"/>
  <c r="P95" i="5"/>
  <c r="BI94" i="5"/>
  <c r="BH94" i="5"/>
  <c r="BG94" i="5"/>
  <c r="BF94" i="5"/>
  <c r="T94" i="5"/>
  <c r="R94" i="5"/>
  <c r="P94" i="5"/>
  <c r="BI92" i="5"/>
  <c r="BH92" i="5"/>
  <c r="BG92" i="5"/>
  <c r="BF92" i="5"/>
  <c r="T92" i="5"/>
  <c r="R92" i="5"/>
  <c r="P92" i="5"/>
  <c r="BI90" i="5"/>
  <c r="BH90" i="5"/>
  <c r="BG90" i="5"/>
  <c r="BF90" i="5"/>
  <c r="T90" i="5"/>
  <c r="R90" i="5"/>
  <c r="P90" i="5"/>
  <c r="J84" i="5"/>
  <c r="F81" i="5"/>
  <c r="E79" i="5"/>
  <c r="J59" i="5"/>
  <c r="F56" i="5"/>
  <c r="E54" i="5"/>
  <c r="J23" i="5"/>
  <c r="E23" i="5"/>
  <c r="J58" i="5" s="1"/>
  <c r="J22" i="5"/>
  <c r="J20" i="5"/>
  <c r="E20" i="5"/>
  <c r="F59" i="5"/>
  <c r="J19" i="5"/>
  <c r="J17" i="5"/>
  <c r="E17" i="5"/>
  <c r="F83" i="5" s="1"/>
  <c r="J16" i="5"/>
  <c r="J14" i="5"/>
  <c r="J81" i="5" s="1"/>
  <c r="E7" i="5"/>
  <c r="E75" i="5"/>
  <c r="J39" i="4"/>
  <c r="J38" i="4"/>
  <c r="AY58" i="1" s="1"/>
  <c r="J37" i="4"/>
  <c r="AX58" i="1" s="1"/>
  <c r="BI106" i="4"/>
  <c r="BH106" i="4"/>
  <c r="BG106" i="4"/>
  <c r="BF106" i="4"/>
  <c r="T106" i="4"/>
  <c r="R106" i="4"/>
  <c r="P106" i="4"/>
  <c r="BI101" i="4"/>
  <c r="BH101" i="4"/>
  <c r="BG101" i="4"/>
  <c r="BF101" i="4"/>
  <c r="T101" i="4"/>
  <c r="R101" i="4"/>
  <c r="P101" i="4"/>
  <c r="BI96" i="4"/>
  <c r="BH96" i="4"/>
  <c r="BG96" i="4"/>
  <c r="BF96" i="4"/>
  <c r="T96" i="4"/>
  <c r="R96" i="4"/>
  <c r="P96" i="4"/>
  <c r="BI90" i="4"/>
  <c r="BH90" i="4"/>
  <c r="BG90" i="4"/>
  <c r="BF90" i="4"/>
  <c r="T90" i="4"/>
  <c r="R90" i="4"/>
  <c r="P90" i="4"/>
  <c r="J84" i="4"/>
  <c r="F81" i="4"/>
  <c r="E79" i="4"/>
  <c r="J59" i="4"/>
  <c r="F56" i="4"/>
  <c r="E54" i="4"/>
  <c r="J23" i="4"/>
  <c r="E23" i="4"/>
  <c r="J83" i="4" s="1"/>
  <c r="J22" i="4"/>
  <c r="J20" i="4"/>
  <c r="E20" i="4"/>
  <c r="F84" i="4" s="1"/>
  <c r="J19" i="4"/>
  <c r="J17" i="4"/>
  <c r="E17" i="4"/>
  <c r="F83" i="4" s="1"/>
  <c r="J16" i="4"/>
  <c r="J14" i="4"/>
  <c r="J81" i="4" s="1"/>
  <c r="E7" i="4"/>
  <c r="E75" i="4"/>
  <c r="J39" i="3"/>
  <c r="J38" i="3"/>
  <c r="AY57" i="1" s="1"/>
  <c r="J37" i="3"/>
  <c r="AX57" i="1"/>
  <c r="BI126" i="3"/>
  <c r="BH126" i="3"/>
  <c r="BG126" i="3"/>
  <c r="BF126" i="3"/>
  <c r="T126" i="3"/>
  <c r="T125" i="3" s="1"/>
  <c r="R126" i="3"/>
  <c r="R125" i="3"/>
  <c r="P126" i="3"/>
  <c r="P125" i="3" s="1"/>
  <c r="BI123" i="3"/>
  <c r="BH123" i="3"/>
  <c r="BG123" i="3"/>
  <c r="BF123" i="3"/>
  <c r="T123" i="3"/>
  <c r="T122" i="3"/>
  <c r="R123" i="3"/>
  <c r="R122" i="3" s="1"/>
  <c r="P123" i="3"/>
  <c r="P122" i="3"/>
  <c r="BI120" i="3"/>
  <c r="BH120" i="3"/>
  <c r="BG120" i="3"/>
  <c r="BF120" i="3"/>
  <c r="T120" i="3"/>
  <c r="T119" i="3" s="1"/>
  <c r="R120" i="3"/>
  <c r="R119" i="3"/>
  <c r="P120" i="3"/>
  <c r="P119" i="3" s="1"/>
  <c r="BI117" i="3"/>
  <c r="BH117" i="3"/>
  <c r="BG117" i="3"/>
  <c r="BF117" i="3"/>
  <c r="T117" i="3"/>
  <c r="T116" i="3"/>
  <c r="R117" i="3"/>
  <c r="R116" i="3" s="1"/>
  <c r="P117" i="3"/>
  <c r="P116" i="3"/>
  <c r="BI114" i="3"/>
  <c r="BH114" i="3"/>
  <c r="BG114" i="3"/>
  <c r="BF114" i="3"/>
  <c r="T114" i="3"/>
  <c r="T113" i="3" s="1"/>
  <c r="R114" i="3"/>
  <c r="R113" i="3"/>
  <c r="P114" i="3"/>
  <c r="P113" i="3" s="1"/>
  <c r="BI111" i="3"/>
  <c r="BH111" i="3"/>
  <c r="BG111" i="3"/>
  <c r="BF111" i="3"/>
  <c r="T111" i="3"/>
  <c r="T110" i="3"/>
  <c r="R111" i="3"/>
  <c r="R110" i="3" s="1"/>
  <c r="P111" i="3"/>
  <c r="P110" i="3"/>
  <c r="BI108" i="3"/>
  <c r="BH108" i="3"/>
  <c r="BG108" i="3"/>
  <c r="BF108" i="3"/>
  <c r="T108" i="3"/>
  <c r="T107" i="3" s="1"/>
  <c r="R108" i="3"/>
  <c r="R107" i="3"/>
  <c r="P108" i="3"/>
  <c r="P107" i="3" s="1"/>
  <c r="BI106" i="3"/>
  <c r="BH106" i="3"/>
  <c r="BG106" i="3"/>
  <c r="BF106" i="3"/>
  <c r="T106" i="3"/>
  <c r="R106" i="3"/>
  <c r="P106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8" i="3"/>
  <c r="BH98" i="3"/>
  <c r="BG98" i="3"/>
  <c r="BF98" i="3"/>
  <c r="T98" i="3"/>
  <c r="R98" i="3"/>
  <c r="P98" i="3"/>
  <c r="J92" i="3"/>
  <c r="F89" i="3"/>
  <c r="E87" i="3"/>
  <c r="J59" i="3"/>
  <c r="F56" i="3"/>
  <c r="E54" i="3"/>
  <c r="J23" i="3"/>
  <c r="E23" i="3"/>
  <c r="J58" i="3" s="1"/>
  <c r="J22" i="3"/>
  <c r="J20" i="3"/>
  <c r="E20" i="3"/>
  <c r="F92" i="3"/>
  <c r="J19" i="3"/>
  <c r="J17" i="3"/>
  <c r="E17" i="3"/>
  <c r="F58" i="3" s="1"/>
  <c r="J16" i="3"/>
  <c r="J14" i="3"/>
  <c r="J89" i="3"/>
  <c r="E7" i="3"/>
  <c r="E83" i="3" s="1"/>
  <c r="J39" i="2"/>
  <c r="J38" i="2"/>
  <c r="AY56" i="1" s="1"/>
  <c r="J37" i="2"/>
  <c r="AX56" i="1"/>
  <c r="BI165" i="2"/>
  <c r="BH165" i="2"/>
  <c r="BG165" i="2"/>
  <c r="BF165" i="2"/>
  <c r="T165" i="2"/>
  <c r="T164" i="2" s="1"/>
  <c r="R165" i="2"/>
  <c r="R164" i="2"/>
  <c r="P165" i="2"/>
  <c r="P164" i="2"/>
  <c r="BI162" i="2"/>
  <c r="BH162" i="2"/>
  <c r="BG162" i="2"/>
  <c r="BF162" i="2"/>
  <c r="T162" i="2"/>
  <c r="T161" i="2"/>
  <c r="R162" i="2"/>
  <c r="R161" i="2"/>
  <c r="P162" i="2"/>
  <c r="P161" i="2" s="1"/>
  <c r="BI159" i="2"/>
  <c r="BH159" i="2"/>
  <c r="BG159" i="2"/>
  <c r="BF159" i="2"/>
  <c r="T159" i="2"/>
  <c r="T158" i="2"/>
  <c r="R159" i="2"/>
  <c r="R158" i="2" s="1"/>
  <c r="P159" i="2"/>
  <c r="P158" i="2" s="1"/>
  <c r="BI156" i="2"/>
  <c r="BH156" i="2"/>
  <c r="BG156" i="2"/>
  <c r="BF156" i="2"/>
  <c r="T156" i="2"/>
  <c r="T155" i="2" s="1"/>
  <c r="R156" i="2"/>
  <c r="R155" i="2" s="1"/>
  <c r="P156" i="2"/>
  <c r="P155" i="2"/>
  <c r="BI153" i="2"/>
  <c r="BH153" i="2"/>
  <c r="BG153" i="2"/>
  <c r="BF153" i="2"/>
  <c r="T153" i="2"/>
  <c r="T152" i="2" s="1"/>
  <c r="R153" i="2"/>
  <c r="R152" i="2"/>
  <c r="P153" i="2"/>
  <c r="P152" i="2" s="1"/>
  <c r="BI149" i="2"/>
  <c r="BH149" i="2"/>
  <c r="BG149" i="2"/>
  <c r="BF149" i="2"/>
  <c r="T149" i="2"/>
  <c r="T148" i="2"/>
  <c r="R149" i="2"/>
  <c r="R148" i="2" s="1"/>
  <c r="P149" i="2"/>
  <c r="P148" i="2" s="1"/>
  <c r="BI146" i="2"/>
  <c r="BH146" i="2"/>
  <c r="BG146" i="2"/>
  <c r="BF146" i="2"/>
  <c r="T146" i="2"/>
  <c r="T145" i="2" s="1"/>
  <c r="R146" i="2"/>
  <c r="R145" i="2" s="1"/>
  <c r="P146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T120" i="2"/>
  <c r="R121" i="2"/>
  <c r="R120" i="2" s="1"/>
  <c r="P121" i="2"/>
  <c r="P120" i="2"/>
  <c r="BI118" i="2"/>
  <c r="BH118" i="2"/>
  <c r="BG118" i="2"/>
  <c r="BF118" i="2"/>
  <c r="T118" i="2"/>
  <c r="T117" i="2" s="1"/>
  <c r="R118" i="2"/>
  <c r="R117" i="2"/>
  <c r="P118" i="2"/>
  <c r="P117" i="2" s="1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F38" i="2" s="1"/>
  <c r="BG106" i="2"/>
  <c r="F37" i="2" s="1"/>
  <c r="BF106" i="2"/>
  <c r="J36" i="2" s="1"/>
  <c r="T106" i="2"/>
  <c r="R106" i="2"/>
  <c r="P106" i="2"/>
  <c r="J100" i="2"/>
  <c r="F97" i="2"/>
  <c r="E95" i="2"/>
  <c r="J59" i="2"/>
  <c r="F56" i="2"/>
  <c r="E54" i="2"/>
  <c r="J23" i="2"/>
  <c r="E23" i="2"/>
  <c r="J99" i="2" s="1"/>
  <c r="J22" i="2"/>
  <c r="J20" i="2"/>
  <c r="E20" i="2"/>
  <c r="F59" i="2"/>
  <c r="J19" i="2"/>
  <c r="J17" i="2"/>
  <c r="E17" i="2"/>
  <c r="F99" i="2" s="1"/>
  <c r="J16" i="2"/>
  <c r="J14" i="2"/>
  <c r="J97" i="2"/>
  <c r="E7" i="2"/>
  <c r="E91" i="2" s="1"/>
  <c r="L50" i="1"/>
  <c r="AM50" i="1"/>
  <c r="AM49" i="1"/>
  <c r="L49" i="1"/>
  <c r="AM47" i="1"/>
  <c r="L47" i="1"/>
  <c r="L45" i="1"/>
  <c r="L44" i="1"/>
  <c r="J118" i="2"/>
  <c r="J123" i="3"/>
  <c r="J100" i="3"/>
  <c r="BK98" i="3"/>
  <c r="J99" i="5"/>
  <c r="J99" i="6"/>
  <c r="BK99" i="6"/>
  <c r="BK130" i="7"/>
  <c r="J125" i="7"/>
  <c r="J188" i="8"/>
  <c r="J140" i="8"/>
  <c r="J94" i="8"/>
  <c r="BK138" i="2"/>
  <c r="BK121" i="2"/>
  <c r="BK116" i="2"/>
  <c r="J108" i="2"/>
  <c r="J126" i="3"/>
  <c r="BK120" i="3"/>
  <c r="J108" i="3"/>
  <c r="BK100" i="3"/>
  <c r="J120" i="3"/>
  <c r="BK111" i="3"/>
  <c r="BK101" i="3"/>
  <c r="BK106" i="4"/>
  <c r="J102" i="5"/>
  <c r="J97" i="5"/>
  <c r="BK94" i="5"/>
  <c r="J95" i="5"/>
  <c r="BK90" i="5"/>
  <c r="J104" i="7"/>
  <c r="BK92" i="7"/>
  <c r="J203" i="8"/>
  <c r="BK181" i="8"/>
  <c r="J233" i="8"/>
  <c r="BK191" i="8"/>
  <c r="J144" i="8"/>
  <c r="J97" i="8"/>
  <c r="J136" i="2"/>
  <c r="BK106" i="2"/>
  <c r="BK159" i="2"/>
  <c r="J149" i="2"/>
  <c r="BK136" i="2"/>
  <c r="J112" i="2"/>
  <c r="BK123" i="3"/>
  <c r="BK117" i="3"/>
  <c r="BK106" i="3"/>
  <c r="J114" i="3"/>
  <c r="BK108" i="3"/>
  <c r="J90" i="5"/>
  <c r="BK98" i="5"/>
  <c r="BK116" i="7"/>
  <c r="BK95" i="7"/>
  <c r="J116" i="7"/>
  <c r="BK122" i="7"/>
  <c r="J187" i="8"/>
  <c r="J141" i="2"/>
  <c r="J131" i="2"/>
  <c r="J165" i="2"/>
  <c r="J159" i="2"/>
  <c r="J153" i="2"/>
  <c r="BK124" i="2"/>
  <c r="BK114" i="2"/>
  <c r="BK108" i="2"/>
  <c r="J103" i="6"/>
  <c r="J98" i="7"/>
  <c r="J113" i="7"/>
  <c r="J92" i="7"/>
  <c r="J180" i="8"/>
  <c r="J210" i="8"/>
  <c r="BK174" i="8"/>
  <c r="BK144" i="8"/>
  <c r="J108" i="8"/>
  <c r="BK165" i="2"/>
  <c r="BK129" i="2"/>
  <c r="J146" i="2"/>
  <c r="BK141" i="2"/>
  <c r="J124" i="2"/>
  <c r="BK98" i="7"/>
  <c r="BK163" i="8"/>
  <c r="J178" i="8"/>
  <c r="BK203" i="8"/>
  <c r="J161" i="8"/>
  <c r="BK97" i="8"/>
  <c r="BK119" i="8"/>
  <c r="BK90" i="4"/>
  <c r="J105" i="6"/>
  <c r="BK107" i="6"/>
  <c r="J93" i="6"/>
  <c r="BK107" i="7"/>
  <c r="J119" i="7"/>
  <c r="J174" i="8"/>
  <c r="BK216" i="8"/>
  <c r="BK185" i="8"/>
  <c r="J146" i="8"/>
  <c r="BK131" i="8"/>
  <c r="J131" i="8"/>
  <c r="J138" i="2"/>
  <c r="BK153" i="2"/>
  <c r="J126" i="2"/>
  <c r="J121" i="2"/>
  <c r="J116" i="2"/>
  <c r="J101" i="4"/>
  <c r="BK99" i="5"/>
  <c r="F38" i="6"/>
  <c r="BK180" i="8"/>
  <c r="J110" i="2"/>
  <c r="J162" i="2"/>
  <c r="J156" i="2"/>
  <c r="BK146" i="2"/>
  <c r="J143" i="2"/>
  <c r="J134" i="2"/>
  <c r="BK118" i="2"/>
  <c r="J106" i="2"/>
  <c r="BK114" i="3"/>
  <c r="J104" i="3"/>
  <c r="J117" i="3"/>
  <c r="BK104" i="3"/>
  <c r="J98" i="3"/>
  <c r="BK102" i="3"/>
  <c r="J96" i="4"/>
  <c r="J90" i="4"/>
  <c r="BK97" i="5"/>
  <c r="J100" i="5"/>
  <c r="BK95" i="5"/>
  <c r="BK100" i="5"/>
  <c r="J96" i="5"/>
  <c r="J92" i="5"/>
  <c r="J107" i="6"/>
  <c r="J97" i="6"/>
  <c r="BK95" i="6"/>
  <c r="J130" i="7"/>
  <c r="J183" i="8"/>
  <c r="BK233" i="8"/>
  <c r="J216" i="8"/>
  <c r="J157" i="8"/>
  <c r="BK183" i="8"/>
  <c r="BK140" i="8"/>
  <c r="BK134" i="2"/>
  <c r="AS55" i="1"/>
  <c r="BK126" i="2"/>
  <c r="J101" i="3"/>
  <c r="J106" i="3"/>
  <c r="J98" i="5"/>
  <c r="BK96" i="5"/>
  <c r="BK103" i="6"/>
  <c r="J95" i="6"/>
  <c r="BK113" i="7"/>
  <c r="J110" i="7"/>
  <c r="BK210" i="8"/>
  <c r="J227" i="8"/>
  <c r="J181" i="8"/>
  <c r="BK146" i="8"/>
  <c r="J129" i="2"/>
  <c r="BK110" i="2"/>
  <c r="BK102" i="5"/>
  <c r="BK101" i="6"/>
  <c r="BK97" i="6"/>
  <c r="J122" i="7"/>
  <c r="BK101" i="7"/>
  <c r="J191" i="8"/>
  <c r="BK161" i="8"/>
  <c r="BK178" i="8"/>
  <c r="BK94" i="8"/>
  <c r="J129" i="8"/>
  <c r="BK112" i="2"/>
  <c r="BK162" i="2"/>
  <c r="BK156" i="2"/>
  <c r="BK143" i="2"/>
  <c r="BK126" i="3"/>
  <c r="J102" i="3"/>
  <c r="J106" i="4"/>
  <c r="BK101" i="5"/>
  <c r="BK92" i="5"/>
  <c r="BK93" i="6"/>
  <c r="J95" i="7"/>
  <c r="J107" i="7"/>
  <c r="BK227" i="8"/>
  <c r="J36" i="8"/>
  <c r="J101" i="6"/>
  <c r="BK125" i="7"/>
  <c r="BK110" i="7"/>
  <c r="BK104" i="7"/>
  <c r="J185" i="8"/>
  <c r="J163" i="8"/>
  <c r="BK188" i="8"/>
  <c r="J159" i="8"/>
  <c r="BK148" i="8"/>
  <c r="J119" i="8"/>
  <c r="BK108" i="8"/>
  <c r="BK149" i="2"/>
  <c r="BK131" i="2"/>
  <c r="J114" i="2"/>
  <c r="J111" i="3"/>
  <c r="BK101" i="4"/>
  <c r="BK96" i="4"/>
  <c r="J101" i="5"/>
  <c r="J94" i="5"/>
  <c r="BK105" i="6"/>
  <c r="BK119" i="7"/>
  <c r="J101" i="7"/>
  <c r="BK157" i="8"/>
  <c r="BK159" i="8"/>
  <c r="BK187" i="8"/>
  <c r="J148" i="8"/>
  <c r="BK129" i="8"/>
  <c r="F39" i="2" l="1"/>
  <c r="BD56" i="1" s="1"/>
  <c r="F36" i="2"/>
  <c r="BA56" i="1" s="1"/>
  <c r="R151" i="2"/>
  <c r="T151" i="2"/>
  <c r="P151" i="2"/>
  <c r="BK105" i="2"/>
  <c r="J105" i="2" s="1"/>
  <c r="J65" i="2" s="1"/>
  <c r="P113" i="2"/>
  <c r="R123" i="2"/>
  <c r="BK128" i="2"/>
  <c r="J128" i="2"/>
  <c r="J71" i="2" s="1"/>
  <c r="BK133" i="2"/>
  <c r="J133" i="2" s="1"/>
  <c r="J72" i="2" s="1"/>
  <c r="BK140" i="2"/>
  <c r="J140" i="2"/>
  <c r="J73" i="2" s="1"/>
  <c r="P97" i="3"/>
  <c r="P103" i="3"/>
  <c r="BK89" i="4"/>
  <c r="J89" i="4" s="1"/>
  <c r="J65" i="4" s="1"/>
  <c r="BK89" i="5"/>
  <c r="J89" i="5"/>
  <c r="J65" i="5" s="1"/>
  <c r="P92" i="6"/>
  <c r="P96" i="6"/>
  <c r="R100" i="6"/>
  <c r="T104" i="6"/>
  <c r="BK91" i="7"/>
  <c r="J91" i="7" s="1"/>
  <c r="J65" i="7" s="1"/>
  <c r="R91" i="7"/>
  <c r="R90" i="7" s="1"/>
  <c r="R89" i="7" s="1"/>
  <c r="P105" i="2"/>
  <c r="BK113" i="2"/>
  <c r="J113" i="2" s="1"/>
  <c r="J66" i="2" s="1"/>
  <c r="P123" i="2"/>
  <c r="P128" i="2"/>
  <c r="P133" i="2"/>
  <c r="P140" i="2"/>
  <c r="BK97" i="3"/>
  <c r="J97" i="3"/>
  <c r="J65" i="3" s="1"/>
  <c r="BK103" i="3"/>
  <c r="J103" i="3" s="1"/>
  <c r="J66" i="3" s="1"/>
  <c r="R89" i="4"/>
  <c r="R88" i="4"/>
  <c r="R87" i="4" s="1"/>
  <c r="T89" i="5"/>
  <c r="T88" i="5" s="1"/>
  <c r="T87" i="5" s="1"/>
  <c r="R92" i="6"/>
  <c r="T96" i="6"/>
  <c r="BK104" i="6"/>
  <c r="J104" i="6"/>
  <c r="J68" i="6" s="1"/>
  <c r="R105" i="2"/>
  <c r="R113" i="2"/>
  <c r="BK123" i="2"/>
  <c r="J123" i="2" s="1"/>
  <c r="J69" i="2" s="1"/>
  <c r="T128" i="2"/>
  <c r="R133" i="2"/>
  <c r="T140" i="2"/>
  <c r="R97" i="3"/>
  <c r="T103" i="3"/>
  <c r="P89" i="4"/>
  <c r="P88" i="4" s="1"/>
  <c r="P87" i="4" s="1"/>
  <c r="AU58" i="1" s="1"/>
  <c r="P89" i="5"/>
  <c r="P88" i="5" s="1"/>
  <c r="P87" i="5" s="1"/>
  <c r="AU59" i="1" s="1"/>
  <c r="BK92" i="6"/>
  <c r="J92" i="6" s="1"/>
  <c r="J65" i="6" s="1"/>
  <c r="BK96" i="6"/>
  <c r="J96" i="6"/>
  <c r="J66" i="6" s="1"/>
  <c r="R96" i="6"/>
  <c r="P100" i="6"/>
  <c r="P104" i="6"/>
  <c r="R93" i="8"/>
  <c r="R177" i="8"/>
  <c r="P182" i="8"/>
  <c r="T105" i="2"/>
  <c r="T113" i="2"/>
  <c r="T123" i="2"/>
  <c r="R128" i="2"/>
  <c r="R127" i="2" s="1"/>
  <c r="T133" i="2"/>
  <c r="R140" i="2"/>
  <c r="T97" i="3"/>
  <c r="T96" i="3"/>
  <c r="T95" i="3" s="1"/>
  <c r="R103" i="3"/>
  <c r="T89" i="4"/>
  <c r="T88" i="4" s="1"/>
  <c r="T87" i="4" s="1"/>
  <c r="R89" i="5"/>
  <c r="R88" i="5" s="1"/>
  <c r="R87" i="5" s="1"/>
  <c r="T92" i="6"/>
  <c r="T91" i="6"/>
  <c r="T90" i="6" s="1"/>
  <c r="BK100" i="6"/>
  <c r="J100" i="6"/>
  <c r="J67" i="6"/>
  <c r="T100" i="6"/>
  <c r="R104" i="6"/>
  <c r="P91" i="7"/>
  <c r="P90" i="7"/>
  <c r="P89" i="7" s="1"/>
  <c r="AU61" i="1" s="1"/>
  <c r="T91" i="7"/>
  <c r="T90" i="7"/>
  <c r="T89" i="7" s="1"/>
  <c r="BK93" i="8"/>
  <c r="BK177" i="8"/>
  <c r="J177" i="8"/>
  <c r="J66" i="8" s="1"/>
  <c r="BK190" i="8"/>
  <c r="BK189" i="8" s="1"/>
  <c r="J189" i="8" s="1"/>
  <c r="J68" i="8" s="1"/>
  <c r="R190" i="8"/>
  <c r="R189" i="8" s="1"/>
  <c r="P93" i="8"/>
  <c r="P92" i="8" s="1"/>
  <c r="P91" i="8" s="1"/>
  <c r="AU62" i="1" s="1"/>
  <c r="P177" i="8"/>
  <c r="T177" i="8"/>
  <c r="R182" i="8"/>
  <c r="P190" i="8"/>
  <c r="P189" i="8"/>
  <c r="T93" i="8"/>
  <c r="BK182" i="8"/>
  <c r="J182" i="8"/>
  <c r="J67" i="8" s="1"/>
  <c r="T182" i="8"/>
  <c r="T92" i="8" s="1"/>
  <c r="T190" i="8"/>
  <c r="T189" i="8"/>
  <c r="BK120" i="2"/>
  <c r="J120" i="2"/>
  <c r="J68" i="2"/>
  <c r="BK145" i="2"/>
  <c r="J145" i="2" s="1"/>
  <c r="J74" i="2" s="1"/>
  <c r="BK158" i="2"/>
  <c r="J158" i="2"/>
  <c r="J79" i="2" s="1"/>
  <c r="BK129" i="7"/>
  <c r="BK128" i="7"/>
  <c r="J128" i="7"/>
  <c r="J66" i="7" s="1"/>
  <c r="BK117" i="2"/>
  <c r="J117" i="2" s="1"/>
  <c r="J67" i="2" s="1"/>
  <c r="BK148" i="2"/>
  <c r="J148" i="2"/>
  <c r="J75" i="2"/>
  <c r="BK152" i="2"/>
  <c r="J152" i="2" s="1"/>
  <c r="J77" i="2" s="1"/>
  <c r="BK155" i="2"/>
  <c r="J155" i="2"/>
  <c r="J78" i="2" s="1"/>
  <c r="BK164" i="2"/>
  <c r="J164" i="2"/>
  <c r="J81" i="2"/>
  <c r="BK107" i="3"/>
  <c r="J107" i="3"/>
  <c r="J67" i="3" s="1"/>
  <c r="BK110" i="3"/>
  <c r="J110" i="3" s="1"/>
  <c r="J68" i="3" s="1"/>
  <c r="BK113" i="3"/>
  <c r="J113" i="3"/>
  <c r="J69" i="3" s="1"/>
  <c r="BK116" i="3"/>
  <c r="J116" i="3" s="1"/>
  <c r="J70" i="3" s="1"/>
  <c r="BK119" i="3"/>
  <c r="J119" i="3"/>
  <c r="J71" i="3"/>
  <c r="BK122" i="3"/>
  <c r="J122" i="3" s="1"/>
  <c r="J72" i="3" s="1"/>
  <c r="BK125" i="3"/>
  <c r="J125" i="3"/>
  <c r="J73" i="3" s="1"/>
  <c r="BK161" i="2"/>
  <c r="J161" i="2"/>
  <c r="J80" i="2"/>
  <c r="J129" i="7"/>
  <c r="J67" i="7"/>
  <c r="J85" i="8"/>
  <c r="BE94" i="8"/>
  <c r="BE97" i="8"/>
  <c r="BE131" i="8"/>
  <c r="BE144" i="8"/>
  <c r="E50" i="8"/>
  <c r="J58" i="8"/>
  <c r="F88" i="8"/>
  <c r="BE108" i="8"/>
  <c r="BE129" i="8"/>
  <c r="BE140" i="8"/>
  <c r="BE148" i="8"/>
  <c r="BE119" i="8"/>
  <c r="BE146" i="8"/>
  <c r="F58" i="8"/>
  <c r="BE178" i="8"/>
  <c r="BE183" i="8"/>
  <c r="BE233" i="8"/>
  <c r="BE163" i="8"/>
  <c r="BE181" i="8"/>
  <c r="BE188" i="8"/>
  <c r="BE191" i="8"/>
  <c r="BE216" i="8"/>
  <c r="BE159" i="8"/>
  <c r="BE174" i="8"/>
  <c r="BE180" i="8"/>
  <c r="BE185" i="8"/>
  <c r="BE203" i="8"/>
  <c r="BE227" i="8"/>
  <c r="BE157" i="8"/>
  <c r="BE161" i="8"/>
  <c r="BE187" i="8"/>
  <c r="BE210" i="8"/>
  <c r="AW62" i="1"/>
  <c r="J56" i="7"/>
  <c r="E77" i="7"/>
  <c r="F86" i="7"/>
  <c r="BE110" i="7"/>
  <c r="BE113" i="7"/>
  <c r="F58" i="7"/>
  <c r="J85" i="7"/>
  <c r="BE98" i="7"/>
  <c r="BE104" i="7"/>
  <c r="BE119" i="7"/>
  <c r="BE125" i="7"/>
  <c r="BE95" i="7"/>
  <c r="BE116" i="7"/>
  <c r="BE122" i="7"/>
  <c r="BE130" i="7"/>
  <c r="BE92" i="7"/>
  <c r="BE101" i="7"/>
  <c r="BE107" i="7"/>
  <c r="BK88" i="5"/>
  <c r="J88" i="5"/>
  <c r="J64" i="5" s="1"/>
  <c r="F58" i="6"/>
  <c r="J86" i="6"/>
  <c r="BE95" i="6"/>
  <c r="E78" i="6"/>
  <c r="J84" i="6"/>
  <c r="F87" i="6"/>
  <c r="BE93" i="6"/>
  <c r="BE97" i="6"/>
  <c r="BE99" i="6"/>
  <c r="BE103" i="6"/>
  <c r="BE105" i="6"/>
  <c r="BE107" i="6"/>
  <c r="BE101" i="6"/>
  <c r="BC60" i="1"/>
  <c r="J56" i="5"/>
  <c r="E50" i="5"/>
  <c r="F58" i="5"/>
  <c r="J83" i="5"/>
  <c r="BE90" i="5"/>
  <c r="BE97" i="5"/>
  <c r="F84" i="5"/>
  <c r="BE95" i="5"/>
  <c r="BE98" i="5"/>
  <c r="BE99" i="5"/>
  <c r="BE101" i="5"/>
  <c r="BE92" i="5"/>
  <c r="BE94" i="5"/>
  <c r="BE96" i="5"/>
  <c r="BE100" i="5"/>
  <c r="BE102" i="5"/>
  <c r="F58" i="4"/>
  <c r="BE90" i="4"/>
  <c r="BE106" i="4"/>
  <c r="E50" i="4"/>
  <c r="J56" i="4"/>
  <c r="F59" i="4"/>
  <c r="BE96" i="4"/>
  <c r="J58" i="4"/>
  <c r="BE101" i="4"/>
  <c r="F91" i="3"/>
  <c r="BE100" i="3"/>
  <c r="J56" i="3"/>
  <c r="J91" i="3"/>
  <c r="BE98" i="3"/>
  <c r="BE106" i="3"/>
  <c r="E50" i="3"/>
  <c r="F59" i="3"/>
  <c r="BE101" i="3"/>
  <c r="BE102" i="3"/>
  <c r="BE111" i="3"/>
  <c r="BE114" i="3"/>
  <c r="BE120" i="3"/>
  <c r="BE126" i="3"/>
  <c r="BE104" i="3"/>
  <c r="BE108" i="3"/>
  <c r="BE117" i="3"/>
  <c r="BE123" i="3"/>
  <c r="AW56" i="1"/>
  <c r="F58" i="2"/>
  <c r="J56" i="2"/>
  <c r="J58" i="2"/>
  <c r="F100" i="2"/>
  <c r="BE106" i="2"/>
  <c r="BE108" i="2"/>
  <c r="BE110" i="2"/>
  <c r="BE114" i="2"/>
  <c r="BE116" i="2"/>
  <c r="BE118" i="2"/>
  <c r="BE121" i="2"/>
  <c r="BE124" i="2"/>
  <c r="BE126" i="2"/>
  <c r="BE129" i="2"/>
  <c r="BE131" i="2"/>
  <c r="BE136" i="2"/>
  <c r="BE141" i="2"/>
  <c r="BE143" i="2"/>
  <c r="BE146" i="2"/>
  <c r="BE149" i="2"/>
  <c r="BE153" i="2"/>
  <c r="BE156" i="2"/>
  <c r="BE159" i="2"/>
  <c r="BE162" i="2"/>
  <c r="BB56" i="1"/>
  <c r="BC56" i="1"/>
  <c r="E50" i="2"/>
  <c r="BE112" i="2"/>
  <c r="BE134" i="2"/>
  <c r="BE138" i="2"/>
  <c r="BE165" i="2"/>
  <c r="J36" i="4"/>
  <c r="AW58" i="1"/>
  <c r="F38" i="7"/>
  <c r="BC61" i="1"/>
  <c r="F39" i="6"/>
  <c r="BD60" i="1" s="1"/>
  <c r="F39" i="8"/>
  <c r="BD62" i="1"/>
  <c r="J36" i="3"/>
  <c r="AW57" i="1" s="1"/>
  <c r="F37" i="7"/>
  <c r="BB61" i="1"/>
  <c r="F38" i="3"/>
  <c r="BC57" i="1" s="1"/>
  <c r="F38" i="8"/>
  <c r="BC62" i="1" s="1"/>
  <c r="F36" i="3"/>
  <c r="BA57" i="1"/>
  <c r="F36" i="7"/>
  <c r="BA61" i="1" s="1"/>
  <c r="F39" i="4"/>
  <c r="BD58" i="1"/>
  <c r="F37" i="5"/>
  <c r="BB59" i="1" s="1"/>
  <c r="F37" i="6"/>
  <c r="BB60" i="1"/>
  <c r="F37" i="4"/>
  <c r="BB58" i="1" s="1"/>
  <c r="F38" i="4"/>
  <c r="BC58" i="1"/>
  <c r="F39" i="7"/>
  <c r="BD61" i="1" s="1"/>
  <c r="F36" i="4"/>
  <c r="BA58" i="1"/>
  <c r="F39" i="5"/>
  <c r="BD59" i="1" s="1"/>
  <c r="J36" i="7"/>
  <c r="AW61" i="1"/>
  <c r="F36" i="5"/>
  <c r="BA59" i="1" s="1"/>
  <c r="F37" i="8"/>
  <c r="BB62" i="1" s="1"/>
  <c r="AS54" i="1"/>
  <c r="J36" i="5"/>
  <c r="AW59" i="1" s="1"/>
  <c r="F37" i="3"/>
  <c r="BB57" i="1"/>
  <c r="F38" i="5"/>
  <c r="BC59" i="1"/>
  <c r="F39" i="3"/>
  <c r="BD57" i="1"/>
  <c r="F36" i="6"/>
  <c r="BA60" i="1" s="1"/>
  <c r="F36" i="8"/>
  <c r="BA62" i="1"/>
  <c r="J36" i="6"/>
  <c r="AW60" i="1"/>
  <c r="BK90" i="7" l="1"/>
  <c r="R104" i="2"/>
  <c r="R103" i="2" s="1"/>
  <c r="T91" i="8"/>
  <c r="T104" i="2"/>
  <c r="T127" i="2"/>
  <c r="R91" i="6"/>
  <c r="R90" i="6" s="1"/>
  <c r="P127" i="2"/>
  <c r="P104" i="2"/>
  <c r="P103" i="2"/>
  <c r="AU56" i="1"/>
  <c r="P96" i="3"/>
  <c r="P95" i="3"/>
  <c r="AU57" i="1" s="1"/>
  <c r="BK92" i="8"/>
  <c r="BK91" i="8"/>
  <c r="J91" i="8" s="1"/>
  <c r="J63" i="8" s="1"/>
  <c r="R92" i="8"/>
  <c r="R91" i="8" s="1"/>
  <c r="R96" i="3"/>
  <c r="R95" i="3" s="1"/>
  <c r="P91" i="6"/>
  <c r="P90" i="6" s="1"/>
  <c r="AU60" i="1" s="1"/>
  <c r="BK96" i="3"/>
  <c r="BK95" i="3" s="1"/>
  <c r="J95" i="3" s="1"/>
  <c r="J63" i="3" s="1"/>
  <c r="BK151" i="2"/>
  <c r="BK91" i="6"/>
  <c r="J91" i="6" s="1"/>
  <c r="J64" i="6" s="1"/>
  <c r="BK127" i="2"/>
  <c r="J127" i="2" s="1"/>
  <c r="J70" i="2" s="1"/>
  <c r="BK104" i="2"/>
  <c r="J104" i="2" s="1"/>
  <c r="J64" i="2" s="1"/>
  <c r="BK88" i="4"/>
  <c r="BK87" i="4"/>
  <c r="J87" i="4"/>
  <c r="J32" i="4" s="1"/>
  <c r="AG58" i="1" s="1"/>
  <c r="J93" i="8"/>
  <c r="J65" i="8"/>
  <c r="J190" i="8"/>
  <c r="J69" i="8"/>
  <c r="BK87" i="5"/>
  <c r="J87" i="5"/>
  <c r="J32" i="5" s="1"/>
  <c r="AG59" i="1" s="1"/>
  <c r="J35" i="4"/>
  <c r="AV58" i="1"/>
  <c r="AT58" i="1"/>
  <c r="BC55" i="1"/>
  <c r="AY55" i="1" s="1"/>
  <c r="F35" i="3"/>
  <c r="AZ57" i="1" s="1"/>
  <c r="F35" i="2"/>
  <c r="AZ56" i="1" s="1"/>
  <c r="J35" i="3"/>
  <c r="AV57" i="1"/>
  <c r="AT57" i="1" s="1"/>
  <c r="F35" i="7"/>
  <c r="AZ61" i="1"/>
  <c r="BD55" i="1"/>
  <c r="BD54" i="1" s="1"/>
  <c r="W33" i="1" s="1"/>
  <c r="J35" i="6"/>
  <c r="AV60" i="1"/>
  <c r="AT60" i="1" s="1"/>
  <c r="F35" i="6"/>
  <c r="AZ60" i="1"/>
  <c r="BB55" i="1"/>
  <c r="AX55" i="1" s="1"/>
  <c r="J35" i="7"/>
  <c r="AV61" i="1" s="1"/>
  <c r="AT61" i="1" s="1"/>
  <c r="J35" i="5"/>
  <c r="AV59" i="1"/>
  <c r="AT59" i="1"/>
  <c r="F35" i="5"/>
  <c r="AZ59" i="1"/>
  <c r="F35" i="4"/>
  <c r="AZ58" i="1"/>
  <c r="J35" i="8"/>
  <c r="AV62" i="1" s="1"/>
  <c r="AT62" i="1" s="1"/>
  <c r="BA55" i="1"/>
  <c r="BA54" i="1" s="1"/>
  <c r="W30" i="1" s="1"/>
  <c r="J35" i="2"/>
  <c r="AV56" i="1" s="1"/>
  <c r="AT56" i="1" s="1"/>
  <c r="F35" i="8"/>
  <c r="AZ62" i="1"/>
  <c r="BK89" i="7" l="1"/>
  <c r="J89" i="7" s="1"/>
  <c r="J90" i="7"/>
  <c r="J64" i="7" s="1"/>
  <c r="BK103" i="2"/>
  <c r="J103" i="2" s="1"/>
  <c r="J63" i="2" s="1"/>
  <c r="T103" i="2"/>
  <c r="BK90" i="6"/>
  <c r="J90" i="6"/>
  <c r="J63" i="6" s="1"/>
  <c r="J63" i="4"/>
  <c r="J96" i="3"/>
  <c r="J64" i="3" s="1"/>
  <c r="J88" i="4"/>
  <c r="J64" i="4" s="1"/>
  <c r="J151" i="2"/>
  <c r="J76" i="2"/>
  <c r="J92" i="8"/>
  <c r="J64" i="8"/>
  <c r="AN59" i="1"/>
  <c r="J63" i="5"/>
  <c r="J41" i="5"/>
  <c r="J41" i="4"/>
  <c r="AN58" i="1"/>
  <c r="AW54" i="1"/>
  <c r="AK30" i="1" s="1"/>
  <c r="J32" i="8"/>
  <c r="AG62" i="1" s="1"/>
  <c r="J32" i="3"/>
  <c r="AG57" i="1" s="1"/>
  <c r="BC54" i="1"/>
  <c r="W32" i="1" s="1"/>
  <c r="AZ55" i="1"/>
  <c r="AV55" i="1" s="1"/>
  <c r="AU55" i="1"/>
  <c r="AU54" i="1" s="1"/>
  <c r="BB54" i="1"/>
  <c r="W31" i="1" s="1"/>
  <c r="AW55" i="1"/>
  <c r="J32" i="7" l="1"/>
  <c r="J63" i="7"/>
  <c r="J41" i="3"/>
  <c r="J41" i="8"/>
  <c r="AN57" i="1"/>
  <c r="AN62" i="1"/>
  <c r="J32" i="6"/>
  <c r="AG60" i="1"/>
  <c r="AN60" i="1"/>
  <c r="AT55" i="1"/>
  <c r="AY54" i="1"/>
  <c r="AX54" i="1"/>
  <c r="J32" i="2"/>
  <c r="AG56" i="1"/>
  <c r="AZ54" i="1"/>
  <c r="W29" i="1" s="1"/>
  <c r="AG61" i="1" l="1"/>
  <c r="AN61" i="1" s="1"/>
  <c r="J41" i="7"/>
  <c r="J41" i="6"/>
  <c r="J41" i="2"/>
  <c r="AN56" i="1"/>
  <c r="AV54" i="1"/>
  <c r="AK29" i="1" s="1"/>
  <c r="AG55" i="1"/>
  <c r="AG54" i="1" s="1"/>
  <c r="AK26" i="1" s="1"/>
  <c r="AN55" i="1" l="1"/>
  <c r="AK35" i="1"/>
  <c r="AT54" i="1"/>
  <c r="AN54" i="1" s="1"/>
</calcChain>
</file>

<file path=xl/sharedStrings.xml><?xml version="1.0" encoding="utf-8"?>
<sst xmlns="http://schemas.openxmlformats.org/spreadsheetml/2006/main" count="4814" uniqueCount="910">
  <si>
    <t>Export Komplet</t>
  </si>
  <si>
    <t>VZ</t>
  </si>
  <si>
    <t>2.0</t>
  </si>
  <si>
    <t>ZAMOK</t>
  </si>
  <si>
    <t>False</t>
  </si>
  <si>
    <t>{66417aff-d584-48b5-abcb-472cca26dab5}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</si>
  <si>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</si>
  <si>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</si>
  <si>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</si>
  <si>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</si>
  <si>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</si>
  <si>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</si>
  <si>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</si>
  <si>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</si>
  <si>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7220703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</si>
  <si>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</si>
  <si>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</si>
  <si>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Sanace vlhkého zdiva III. ZŠ ul. 8. května 63, Šumperk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</si>
  <si>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</si>
  <si>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</si>
  <si>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</si>
  <si>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</si>
  <si>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</si>
  <si>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</si>
  <si>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</si>
  <si>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</si>
  <si>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23. 8. 2022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</si>
  <si>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</si>
  <si>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</si>
  <si>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</si>
  <si>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</si>
  <si>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</si>
  <si>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</si>
  <si>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</si>
  <si>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</si>
  <si>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29380995</t>
  </si>
  <si>
    <t>PVLK PROJECT s.r.o.</t>
  </si>
  <si>
    <t>CZ29380995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</si>
  <si>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</si>
  <si>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</si>
  <si>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</si>
  <si>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</si>
  <si>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</si>
  <si>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</si>
  <si>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</si>
  <si>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</si>
  <si>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</si>
  <si>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</si>
  <si>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</si>
  <si>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</si>
  <si>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</si>
  <si>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</si>
  <si>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</si>
  <si>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</si>
  <si>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</si>
  <si>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</si>
  <si>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</si>
  <si>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</si>
  <si>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</si>
  <si>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</si>
  <si>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</si>
  <si>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</si>
  <si>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</si>
  <si>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</si>
  <si>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</si>
  <si>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</si>
  <si>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</si>
  <si>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</si>
  <si>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</si>
  <si>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</si>
  <si>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</si>
  <si>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</si>
  <si>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</si>
  <si>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</si>
  <si>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</si>
  <si>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</si>
  <si>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</si>
  <si>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</si>
  <si>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</si>
  <si>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</si>
  <si>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D1.4.4</t>
  </si>
  <si>
    <t>Elektroinstalace</t>
  </si>
  <si>
    <t>STA</t>
  </si>
  <si>
    <t>{0e216bef-4aea-40c6-89ca-61ce7cc9daca}</t>
  </si>
  <si>
    <t>2</t>
  </si>
  <si>
    <t>/</t>
  </si>
  <si>
    <t>NNV-SPL</t>
  </si>
  <si>
    <t>Vnitřní silnoproudé rozvody - Společné náklady ostatní</t>
  </si>
  <si>
    <t>Soupis</t>
  </si>
  <si>
    <t>{4ef60e51-858e-4f7d-a887-ea345eec8313}</t>
  </si>
  <si>
    <t>NNV-KBD</t>
  </si>
  <si>
    <t>Vnitřní silnoproudé rozvody - Kabely, rošty rozváděče - Demontáže + zpětné montáže</t>
  </si>
  <si>
    <t>{27d5eea7-c495-49e5-b163-9c10ae348966}</t>
  </si>
  <si>
    <t>NNV-KBN</t>
  </si>
  <si>
    <t>Vnitřní silnoproudé rozvody - Kabely a ukončení - Nové rozvody</t>
  </si>
  <si>
    <t>{f3c84ed9-41ec-40bb-91c6-67764cd44a23}</t>
  </si>
  <si>
    <t>NNV-RZ</t>
  </si>
  <si>
    <t>Vnitřní silnoproudé rozvody - Rozváděče</t>
  </si>
  <si>
    <t>{7961f70f-ea3a-4027-8e2e-a78ef37d8837}</t>
  </si>
  <si>
    <t>NNV-SV</t>
  </si>
  <si>
    <t>Vnitřní silnoproudé rozvody - Svítidla</t>
  </si>
  <si>
    <t>{70c2a69a-c9fe-4325-b8fd-42a3275f57ad}</t>
  </si>
  <si>
    <t>NNV-VPD</t>
  </si>
  <si>
    <t>Vnitřní silnoproudé rozvody - Spínače, zásuvky, krabice - Demontáž + zpětná montáž</t>
  </si>
  <si>
    <t>{8177e172-20f3-4695-8361-e658a44bda9c}</t>
  </si>
  <si>
    <t>NNV-VPN</t>
  </si>
  <si>
    <t>Vnitřní silnoproudé rozvody - Spínače, zásuvky, krabice - Nové rozvody</t>
  </si>
  <si>
    <t>{d115fcc8-21ec-4ec4-8243-166c83b565a5}</t>
  </si>
  <si>
    <t>KRYCÍ LIST SOUPISU PRACÍ</t>
  </si>
  <si>
    <t>Objekt:</t>
  </si>
  <si>
    <t>D1.4.4 - Elektroinstalace</t>
  </si>
  <si>
    <t>Soupis:</t>
  </si>
  <si>
    <t>NNV-SPL - Vnitřní silnoproudé rozvody - Společné náklady ostatní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</si>
  <si>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</si>
  <si>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</si>
  <si>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</si>
  <si>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</si>
  <si>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</si>
  <si>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741-FIR-PU27 - Požární kabelová ucpávka 0.01m2 ve stěnovém průchodu do tloušťky 0,3m</t>
  </si>
  <si>
    <t xml:space="preserve">    741-PCA-AA10 - CYA 10 zžl - pospojení</t>
  </si>
  <si>
    <t xml:space="preserve">    741-UKC-A002 - Ukončení vodiče Cu, Al do 2,5mm2</t>
  </si>
  <si>
    <t xml:space="preserve">    741-UKC-A010 - Ukončení vodiče Cu, Al do 10mm2</t>
  </si>
  <si>
    <t xml:space="preserve">    749-PSM-AA01 - Montážní práce podružného a spojovacího materiálu</t>
  </si>
  <si>
    <t>M - Práce a dodávky M</t>
  </si>
  <si>
    <t xml:space="preserve">    46-M-ODZ-PQ05 - Vnitrostaveništní přesun suti - 1 podlaží (t).  Hmotnost suti cca 1,8 t/ 1m3</t>
  </si>
  <si>
    <t xml:space="preserve">    46-M-ODZ-PW05 - Odvoz suti včetně naložení do vzdálenosti 15 km (m3). Hmotnost suti cca 1,8 t/ 1m3</t>
  </si>
  <si>
    <t xml:space="preserve">    46-M-PRU-AA05 - Průraz cihelným zdivem - otvor do 150x150 mm</t>
  </si>
  <si>
    <t xml:space="preserve">    46-M-RYH-CH35 - Vysekání rýhy do betonu šíře 3cm, hloubky 3cm</t>
  </si>
  <si>
    <t xml:space="preserve">    46-M-RYH-CH25 - Vysekání rýhy do zděného zdiva šíře 5cm, hloubky 5cm</t>
  </si>
  <si>
    <t>HZS - Hodinové zúčtovací sazby</t>
  </si>
  <si>
    <t xml:space="preserve">    HZS-ITP-AA01 - Nastavení systému, oživení a uvedení do provozu</t>
  </si>
  <si>
    <t xml:space="preserve">    HZS-KOS-AA01 - Koordinace profesí, příprava stavby</t>
  </si>
  <si>
    <t xml:space="preserve">    HZS-REV-AA01 - Vyhotovení výchozí revize</t>
  </si>
  <si>
    <t xml:space="preserve">    HZS-IMS-AA01 - Výrobní dokumentace pro realizaci stavby</t>
  </si>
  <si>
    <t xml:space="preserve">    HZS-SKU-AA01 - Vyhotovení dokumentace skutečného stavu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</si>
  <si>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</si>
  <si>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</si>
  <si>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</si>
  <si>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</si>
  <si>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</si>
  <si>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</si>
  <si>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</si>
  <si>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</si>
  <si>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</si>
  <si>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</si>
  <si>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</si>
  <si>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</si>
  <si>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</si>
  <si>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</si>
  <si>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</si>
  <si>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</si>
  <si>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741-FIR-PU27</t>
  </si>
  <si>
    <t>Požární kabelová ucpávka 0.01m2 ve stěnovém průchodu do tloušťky 0,3m</t>
  </si>
  <si>
    <t>591</t>
  </si>
  <si>
    <t>K</t>
  </si>
  <si>
    <t>210290862</t>
  </si>
  <si>
    <t>Doplnění orientačních štítků na kovovou desku nebo plast. hmotu</t>
  </si>
  <si>
    <t>kus</t>
  </si>
  <si>
    <t>CS ÚRS 2022 02</t>
  </si>
  <si>
    <t>512</t>
  </si>
  <si>
    <t>1747791950</t>
  </si>
  <si>
    <t>Online PSC</t>
  </si>
  <si>
    <t>https://podminky.urs.cz/item/CS_URS_2022_02/210290862</t>
  </si>
  <si>
    <t>592</t>
  </si>
  <si>
    <t>741128002</t>
  </si>
  <si>
    <t>Ostatní práce při montáži vodičů a kabelů úpravy vodičů a kabelů označování dalším štítkem</t>
  </si>
  <si>
    <t>-2135644320</t>
  </si>
  <si>
    <t>https://podminky.urs.cz/item/CS_URS_2022_02/741128002</t>
  </si>
  <si>
    <t>593</t>
  </si>
  <si>
    <t>741920052</t>
  </si>
  <si>
    <t>Montáž a zhotovení ohnivzdorných konstrukcí pro elektrozařízení přepážek z desek nebo vyztužených omítek silikátových s výplní ve stěnovém průchodu, tl. přes 150 do 300 mm</t>
  </si>
  <si>
    <t>m2</t>
  </si>
  <si>
    <t>635910856</t>
  </si>
  <si>
    <t>https://podminky.urs.cz/item/CS_URS_2022_02/741920052</t>
  </si>
  <si>
    <t>594</t>
  </si>
  <si>
    <t>M</t>
  </si>
  <si>
    <t>59081026</t>
  </si>
  <si>
    <t>zátka protipožární kabelová pro max. průměr otvoru 107mm</t>
  </si>
  <si>
    <t>32</t>
  </si>
  <si>
    <t>16</t>
  </si>
  <si>
    <t>-1708796759</t>
  </si>
  <si>
    <t>741-PCA-AA10</t>
  </si>
  <si>
    <t>CYA 10 zžl - pospojení</t>
  </si>
  <si>
    <t>605</t>
  </si>
  <si>
    <t>741120301</t>
  </si>
  <si>
    <t>Montáž vodičů izolovaných měděných bez ukončení uložených pevně plných a laněných s PVC pláštěm, bezhalogenových, ohniodolných (např. CY, CHAH-V) průřezu žíly 0,55 až 16 mm2</t>
  </si>
  <si>
    <t>m</t>
  </si>
  <si>
    <t>-222138213</t>
  </si>
  <si>
    <t>https://podminky.urs.cz/item/CS_URS_2022_02/741120301</t>
  </si>
  <si>
    <t>606</t>
  </si>
  <si>
    <t>ELT10.049.056</t>
  </si>
  <si>
    <t>Vodič H07V-K 10 Z/ZL (CYA 10 zlž)  [EAN 8591043682121]</t>
  </si>
  <si>
    <t>FIREMNÍ</t>
  </si>
  <si>
    <t>1546359171</t>
  </si>
  <si>
    <t>741-UKC-A002</t>
  </si>
  <si>
    <t>Ukončení vodiče Cu, Al do 2,5mm2</t>
  </si>
  <si>
    <t>66</t>
  </si>
  <si>
    <t>741130001</t>
  </si>
  <si>
    <t>Ukončení vodičů izolovaných s označením a zapojením v rozváděči nebo na přístroji, průřezu žíly do 2,5 mm2</t>
  </si>
  <si>
    <t>-1507284618</t>
  </si>
  <si>
    <t>https://podminky.urs.cz/item/CS_URS_2022_02/741130001</t>
  </si>
  <si>
    <t>741-UKC-A010</t>
  </si>
  <si>
    <t>Ukončení vodiče Cu, Al do 10mm2</t>
  </si>
  <si>
    <t>214</t>
  </si>
  <si>
    <t>741130005</t>
  </si>
  <si>
    <t>Ukončení vodičů izolovaných s označením a zapojením v rozváděči nebo na přístroji, průřezu žíly do 10 mm2</t>
  </si>
  <si>
    <t>-1560809317</t>
  </si>
  <si>
    <t>https://podminky.urs.cz/item/CS_URS_2022_02/741130005</t>
  </si>
  <si>
    <t>749-PSM-AA01</t>
  </si>
  <si>
    <t>Montážní práce podružného a spojovacího materiálu</t>
  </si>
  <si>
    <t>422</t>
  </si>
  <si>
    <t>HZS2231</t>
  </si>
  <si>
    <t>Hodinové zúčtovací sazby profesí PSV provádění stavebních instalací elektrikář</t>
  </si>
  <si>
    <t>hod</t>
  </si>
  <si>
    <t>1814599966</t>
  </si>
  <si>
    <t>https://podminky.urs.cz/item/CS_URS_2022_02/HZS2231</t>
  </si>
  <si>
    <t>423</t>
  </si>
  <si>
    <t>PSM7220703-02-NNM</t>
  </si>
  <si>
    <t>Podružný a spojovací materiál, včetně ostatního příslušenství, rychleschnoucí tmely apod</t>
  </si>
  <si>
    <t>SET</t>
  </si>
  <si>
    <t>2017626850</t>
  </si>
  <si>
    <t>Práce a dodávky M</t>
  </si>
  <si>
    <t>3</t>
  </si>
  <si>
    <t>46-M-ODZ-PQ05</t>
  </si>
  <si>
    <t>Vnitrostaveništní přesun suti - 1 podlaží (t).  Hmotnost suti cca 1,8 t/ 1m3</t>
  </si>
  <si>
    <t>597</t>
  </si>
  <si>
    <t>469971111</t>
  </si>
  <si>
    <t>Odvoz suti a vybouraných hmot svislá doprava suti a vybouraných hmot za první podlaží</t>
  </si>
  <si>
    <t>t</t>
  </si>
  <si>
    <t>64</t>
  </si>
  <si>
    <t>1370855588</t>
  </si>
  <si>
    <t>https://podminky.urs.cz/item/CS_URS_2022_02/469971111</t>
  </si>
  <si>
    <t>598</t>
  </si>
  <si>
    <t>469971121</t>
  </si>
  <si>
    <t>Odvoz suti a vybouraných hmot svislá doprava suti a vybouraných hmot Příplatek k ceně za každé další podlaží</t>
  </si>
  <si>
    <t>179060856</t>
  </si>
  <si>
    <t>https://podminky.urs.cz/item/CS_URS_2022_02/469971121</t>
  </si>
  <si>
    <t>46-M-ODZ-PW05</t>
  </si>
  <si>
    <t>Odvoz suti včetně naložení do vzdálenosti 15 km (m3). Hmotnost suti cca 1,8 t/ 1m3</t>
  </si>
  <si>
    <t>600</t>
  </si>
  <si>
    <t>469972111</t>
  </si>
  <si>
    <t>Odvoz suti a vybouraných hmot odvoz suti a vybouraných hmot do 1 km</t>
  </si>
  <si>
    <t>-927795259</t>
  </si>
  <si>
    <t>https://podminky.urs.cz/item/CS_URS_2022_02/469972111</t>
  </si>
  <si>
    <t>601</t>
  </si>
  <si>
    <t>469972121</t>
  </si>
  <si>
    <t>Odvoz suti a vybouraných hmot odvoz suti a vybouraných hmot Příplatek k ceně za každý další i započatý 1 km</t>
  </si>
  <si>
    <t>-2041417270</t>
  </si>
  <si>
    <t>https://podminky.urs.cz/item/CS_URS_2022_02/469972121</t>
  </si>
  <si>
    <t>599</t>
  </si>
  <si>
    <t>469973111</t>
  </si>
  <si>
    <t>Poplatek za uložení stavebního odpadu (skládkovné) na skládce z prostého betonu zatříděného do Katalogu odpadů pod kódem 17 01 01</t>
  </si>
  <si>
    <t>960721817</t>
  </si>
  <si>
    <t>https://podminky.urs.cz/item/CS_URS_2022_02/469973111</t>
  </si>
  <si>
    <t>46-M-PRU-AA05</t>
  </si>
  <si>
    <t>Průraz cihelným zdivem - otvor do 150x150 mm</t>
  </si>
  <si>
    <t>603</t>
  </si>
  <si>
    <t>468081311</t>
  </si>
  <si>
    <t>Vybourání otvorů ve zdivu cihelném plochy do 0,0225 m2 a tloušťky do 15 cm</t>
  </si>
  <si>
    <t>-1021277842</t>
  </si>
  <si>
    <t>https://podminky.urs.cz/item/CS_URS_2022_02/468081311</t>
  </si>
  <si>
    <t>604</t>
  </si>
  <si>
    <t>468081312</t>
  </si>
  <si>
    <t>Vybourání otvorů ve zdivu cihelném plochy do 0,0225 m2 a tloušťky přes 15 do 30 cm</t>
  </si>
  <si>
    <t>-1823990400</t>
  </si>
  <si>
    <t>https://podminky.urs.cz/item/CS_URS_2022_02/468081312</t>
  </si>
  <si>
    <t>46-M-RYH-CH35</t>
  </si>
  <si>
    <t>Vysekání rýhy do betonu šíře 3cm, hloubky 3cm</t>
  </si>
  <si>
    <t>596</t>
  </si>
  <si>
    <t>468101111</t>
  </si>
  <si>
    <t>Vysekání rýh pro montáž trubek a kabelů v kamenných nebo betonových zdech hloubky do 3 cm a šířky do 3 cm</t>
  </si>
  <si>
    <t>-1105820798</t>
  </si>
  <si>
    <t>https://podminky.urs.cz/item/CS_URS_2022_02/468101111</t>
  </si>
  <si>
    <t>46-M-RYH-CH25</t>
  </si>
  <si>
    <t>Vysekání rýhy do zděného zdiva šíře 5cm, hloubky 5cm</t>
  </si>
  <si>
    <t>428</t>
  </si>
  <si>
    <t>468101412</t>
  </si>
  <si>
    <t>Vysekání rýh pro montáž trubek a kabelů v cihelných zdech hloubky do 3 cm a šířky přes 3 do 5 cm</t>
  </si>
  <si>
    <t>1973227491</t>
  </si>
  <si>
    <t>https://podminky.urs.cz/item/CS_URS_2022_02/468101412</t>
  </si>
  <si>
    <t>HZS</t>
  </si>
  <si>
    <t>Hodinové zúčtovací sazby</t>
  </si>
  <si>
    <t>4</t>
  </si>
  <si>
    <t>HZS-ITP-AA01</t>
  </si>
  <si>
    <t>Nastavení systému, oživení a uvedení do provozu</t>
  </si>
  <si>
    <t>595</t>
  </si>
  <si>
    <t>HZS3232</t>
  </si>
  <si>
    <t>Hodinové zúčtovací sazby montáží technologických zařízení na stavebních objektech montér měřících zařízení odborný</t>
  </si>
  <si>
    <t>1053002035</t>
  </si>
  <si>
    <t>https://podminky.urs.cz/item/CS_URS_2022_02/HZS3232</t>
  </si>
  <si>
    <t>HZS-KOS-AA01</t>
  </si>
  <si>
    <t>Koordinace profesí, příprava stavby</t>
  </si>
  <si>
    <t>582</t>
  </si>
  <si>
    <t>-190112807</t>
  </si>
  <si>
    <t>HZS-REV-AA01</t>
  </si>
  <si>
    <t>Vyhotovení výchozí revize</t>
  </si>
  <si>
    <t>429</t>
  </si>
  <si>
    <t>HZS4211</t>
  </si>
  <si>
    <t>Hodinové zúčtovací sazby ostatních profesí revizní a kontrolní činnost revizní technik</t>
  </si>
  <si>
    <t>616821159</t>
  </si>
  <si>
    <t>https://podminky.urs.cz/item/CS_URS_2022_02/HZS4211</t>
  </si>
  <si>
    <t>HZS-IMS-AA01</t>
  </si>
  <si>
    <t>Výrobní dokumentace pro realizaci stavby</t>
  </si>
  <si>
    <t>577</t>
  </si>
  <si>
    <t>1469135574</t>
  </si>
  <si>
    <t>HZS-SKU-AA01</t>
  </si>
  <si>
    <t>Vyhotovení dokumentace skutečného stavu</t>
  </si>
  <si>
    <t>590</t>
  </si>
  <si>
    <t>1706701784</t>
  </si>
  <si>
    <t>NNV-KBD - Vnitřní silnoproudé rozvody - Kabely, rošty rozváděče - Demontáže + zpětné montáže</t>
  </si>
  <si>
    <t xml:space="preserve">    741-BPC-AA08 - Žlaby kabelové děrované POZINK, kotvení na stěnu, rozteč 1,2m</t>
  </si>
  <si>
    <t xml:space="preserve">    749-SNV-AA02 - Hygrostat a přepínač otáček 0-1-2</t>
  </si>
  <si>
    <t xml:space="preserve">    741-POP-A002 - Demomontáž a zpětná montáž místnost 0.08 - Rozváděč, zdroj, lišty</t>
  </si>
  <si>
    <t xml:space="preserve">    741-POP-A003 - Demomontáž a zpětná montáž místnost 0.09 - Kabely do roštu</t>
  </si>
  <si>
    <t xml:space="preserve">    741-POP-A004 - Demomontáž a zpětná montáž místnost 0.09 - Kabely do roštu, rozváděč</t>
  </si>
  <si>
    <t xml:space="preserve">    741-POP-A005 - Demomontáž a zpětná montáž místnost 0.14 - Kabely do roštu, rozváděč</t>
  </si>
  <si>
    <t xml:space="preserve">    741-POP-A006 - Demomontáž a zpětná montáž místnost 0.16 - Rošt, kabely do roštu, rozváděč, zásuvková skříň</t>
  </si>
  <si>
    <t xml:space="preserve">    741-POP-A007 - Demomontáž a zpětná montáž místnost 0.15 - Kabely do zdiva</t>
  </si>
  <si>
    <t xml:space="preserve">    741-POP-A008 - Demomontáž a zpětná montáž místnost 0.02 - Kabely do roštu, přemístění krabic</t>
  </si>
  <si>
    <t>741-BPC-AA08</t>
  </si>
  <si>
    <t>Žlaby kabelové děrované POZINK, kotvení na stěnu, rozteč 1,2m</t>
  </si>
  <si>
    <t>741910412</t>
  </si>
  <si>
    <t>Montáž žlabů bez stojiny a výložníků kovových s podpěrkami a příslušenstvím bez víka, šířky do 100 mm</t>
  </si>
  <si>
    <t>922996658</t>
  </si>
  <si>
    <t>https://podminky.urs.cz/item/CS_URS_2022_02/741910412</t>
  </si>
  <si>
    <t>607</t>
  </si>
  <si>
    <t>PVL09HGSRW53</t>
  </si>
  <si>
    <t>Žlab kabelový, ocelový, děrovaný, pozink 50x50 (ŠxV), včetně podpěr a příslušenství</t>
  </si>
  <si>
    <t>-1289471514</t>
  </si>
  <si>
    <t>609</t>
  </si>
  <si>
    <t>PVL09HGSRW55</t>
  </si>
  <si>
    <t>Žlab kabelový, ocelový, děrovaný, pozink 100x50 (ŠxV), včetně podpěr a příslušenství</t>
  </si>
  <si>
    <t>-1145406384</t>
  </si>
  <si>
    <t>610</t>
  </si>
  <si>
    <t>PVL09HGSRW61</t>
  </si>
  <si>
    <t>Žlab kabelový, ocelový, děrovaný, pozink 250x100 (ŠxV), včetně podpěr a příslušenství a stínící přepážkou</t>
  </si>
  <si>
    <t>-1442673858</t>
  </si>
  <si>
    <t>749-SNV-AA02</t>
  </si>
  <si>
    <t>Hygrostat a přepínač otáček 0-1-2</t>
  </si>
  <si>
    <t>741310232</t>
  </si>
  <si>
    <t>Montáž spínačů jedno nebo dvoupólových polozapuštěných nebo zapuštěných se zapojením vodičů šroubové připojení, pro prostředí normální přepínačů, řazení 5B-časových</t>
  </si>
  <si>
    <t>-391027221</t>
  </si>
  <si>
    <t>https://podminky.urs.cz/item/CS_URS_2022_02/741310232</t>
  </si>
  <si>
    <t>PVL935627</t>
  </si>
  <si>
    <t>Sada k ventilátoru - přepínač otáček a nástěnný hygrostat pro 230V do 50W</t>
  </si>
  <si>
    <t>KS</t>
  </si>
  <si>
    <t>-1935702133</t>
  </si>
  <si>
    <t>741-POP-A002</t>
  </si>
  <si>
    <t>Demomontáž a zpětná montáž místnost 0.08 - Rozváděč, zdroj, lišty</t>
  </si>
  <si>
    <t>-1268844777</t>
  </si>
  <si>
    <t>741-POP-A003</t>
  </si>
  <si>
    <t>Demomontáž a zpětná montáž místnost 0.09 - Kabely do roštu</t>
  </si>
  <si>
    <t>1558720067</t>
  </si>
  <si>
    <t>741-POP-A004</t>
  </si>
  <si>
    <t>Demomontáž a zpětná montáž místnost 0.09 - Kabely do roštu, rozváděč</t>
  </si>
  <si>
    <t>1442046801</t>
  </si>
  <si>
    <t>741-POP-A005</t>
  </si>
  <si>
    <t>Demomontáž a zpětná montáž místnost 0.14 - Kabely do roštu, rozváděč</t>
  </si>
  <si>
    <t>895995255</t>
  </si>
  <si>
    <t>741-POP-A006</t>
  </si>
  <si>
    <t>Demomontáž a zpětná montáž místnost 0.16 - Rošt, kabely do roštu, rozváděč, zásuvková skříň</t>
  </si>
  <si>
    <t>2142763383</t>
  </si>
  <si>
    <t>741-POP-A007</t>
  </si>
  <si>
    <t>Demomontáž a zpětná montáž místnost 0.15 - Kabely do zdiva</t>
  </si>
  <si>
    <t>1709847810</t>
  </si>
  <si>
    <t>741-POP-A008</t>
  </si>
  <si>
    <t>Demomontáž a zpětná montáž místnost 0.02 - Kabely do roštu, přemístění krabic</t>
  </si>
  <si>
    <t>602</t>
  </si>
  <si>
    <t>-1606720266</t>
  </si>
  <si>
    <t>NNV-KBN - Vnitřní silnoproudé rozvody - Kabely a ukončení - Nové rozvody</t>
  </si>
  <si>
    <t xml:space="preserve">    741 - Elektroinstalace - silnoproud</t>
  </si>
  <si>
    <t>741</t>
  </si>
  <si>
    <t>Elektroinstalace - silnoproud</t>
  </si>
  <si>
    <t>741122015</t>
  </si>
  <si>
    <t>Montáž kabelů měděných bez ukončení uložených pod omítku plných kulatých (např. CYKY), počtu a průřezu žil 3x1,5 mm2</t>
  </si>
  <si>
    <t>-456469550</t>
  </si>
  <si>
    <t>https://podminky.urs.cz/item/CS_URS_2022_02/741122015</t>
  </si>
  <si>
    <t>VV</t>
  </si>
  <si>
    <t>17 "místnost 0.08"</t>
  </si>
  <si>
    <t>36 "místnost 0.04"</t>
  </si>
  <si>
    <t>296 "chodby a ostatní"</t>
  </si>
  <si>
    <t>Součet</t>
  </si>
  <si>
    <t>741122016</t>
  </si>
  <si>
    <t>Montáž kabelů měděných bez ukončení uložených pod omítku plných kulatých (např. CYKY), počtu a průřezu žil 3x2,5 až 6 mm2</t>
  </si>
  <si>
    <t>-359567419</t>
  </si>
  <si>
    <t>https://podminky.urs.cz/item/CS_URS_2022_02/741122016</t>
  </si>
  <si>
    <t>12 "místnost 0.04"</t>
  </si>
  <si>
    <t>280 "Chodby a ostatní"</t>
  </si>
  <si>
    <t>34111030</t>
  </si>
  <si>
    <t>kabel instalační jádro Cu plné izolace PVC plášť PVC 450/750V (CYKY) 3x1,5mm2</t>
  </si>
  <si>
    <t>-1397720915</t>
  </si>
  <si>
    <t>34111036</t>
  </si>
  <si>
    <t>kabel instalační jádro Cu plné izolace PVC plášť PVC 450/750V (CYKY) 3x2,5mm2</t>
  </si>
  <si>
    <t>1551011730</t>
  </si>
  <si>
    <t>NNV-RZ - Vnitřní silnoproudé rozvody - Rozváděče</t>
  </si>
  <si>
    <t xml:space="preserve">    HZS-SES-RR03 - Rozváděče RS01 a RS03 - Sestavení, propojení a oživení</t>
  </si>
  <si>
    <t>HZS-SES-RR03</t>
  </si>
  <si>
    <t>Rozváděče RS01 a RS03 - Sestavení, propojení a oživení</t>
  </si>
  <si>
    <t>355</t>
  </si>
  <si>
    <t>741210102</t>
  </si>
  <si>
    <t>Montáž rozváděčů litinových, hliníkových nebo plastových bez zapojení vodičů sestavy hmotnosti do 100 kg</t>
  </si>
  <si>
    <t>212616533</t>
  </si>
  <si>
    <t>https://podminky.urs.cz/item/CS_URS_2022_02/741210102</t>
  </si>
  <si>
    <t>356</t>
  </si>
  <si>
    <t>-296335319</t>
  </si>
  <si>
    <t>PVL987EG</t>
  </si>
  <si>
    <t>Domovní rozváděč pro zapuštěnou montáž - do zdiva, 4 řady přístrojů, 96 TE, IP30/20, tř. ochr. I, dveře a skříň z ocelového plechu, bílý, pozinkované lišty, sběrnice PE+N, 770x590x134 (VxŠxH)</t>
  </si>
  <si>
    <t>-1814152621</t>
  </si>
  <si>
    <t>533</t>
  </si>
  <si>
    <t>PVL7211202A-KSZ-RH01</t>
  </si>
  <si>
    <t>Protokol o kusové zkoušce, výrobní dokumentace</t>
  </si>
  <si>
    <t>1821442911</t>
  </si>
  <si>
    <t>534</t>
  </si>
  <si>
    <t>PVL7211202A-SB1-RH01</t>
  </si>
  <si>
    <t>Propojovací sběrnice, vodiče, označení, popisy, výstražné tabulky a ostatní příslušenství</t>
  </si>
  <si>
    <t>1221279830</t>
  </si>
  <si>
    <t>571</t>
  </si>
  <si>
    <t>PVLIIDHG6688</t>
  </si>
  <si>
    <t>Hlavní vypínač na DIN lištu, modulový, 3-pólový, Ith=63AA, uzamykatelný na visací zámek</t>
  </si>
  <si>
    <t>-1713609429</t>
  </si>
  <si>
    <t>ELT10.847.665</t>
  </si>
  <si>
    <t>L1-L2-L3-N - Modulový kombinovaný svodič přepětí třídy T1+T2 (I+II, B+C) pro sítě TN-C-S 400V/230V/50Hz, Iimp=12,5kA (10/350 µs), Up(5kA)=920V (8/20 µs), Imax=50kA</t>
  </si>
  <si>
    <t>1057151587</t>
  </si>
  <si>
    <t>ELT10.655.753</t>
  </si>
  <si>
    <t>Jistič modulový 25A/3/B, 3-pólový, In=25A, charakteristika B, Ik=20kA</t>
  </si>
  <si>
    <t>869989635</t>
  </si>
  <si>
    <t>551</t>
  </si>
  <si>
    <t>ELT10.060.473</t>
  </si>
  <si>
    <t>Proudový chránič s nadproudovou ochranou modulový, 1+N/6A/B/0,03/AC, 1+N-pólový, In=6A, IΔn=30mA, charakteristika B, typ AC, Iraz=250A/8/20 µs, Ik=10kA</t>
  </si>
  <si>
    <t>1595791721</t>
  </si>
  <si>
    <t>552</t>
  </si>
  <si>
    <t>ELT10.060.031</t>
  </si>
  <si>
    <t>Proudový chránič s nadproudovou ochranou modulový, 1+N/10A/B/0,03/AC, 1+N-pólový, In=10A, IΔn=30mA, charakteristika B, typ AC, Iraz=250A/8/20 µs, Ik=10kA</t>
  </si>
  <si>
    <t>785523682</t>
  </si>
  <si>
    <t>ELT10.059.994</t>
  </si>
  <si>
    <t>Proudový chránič s nadproudovou ochranou modulový, 1+N/16A/B/0,03/AC, 1+N-pólový, In=16A, IΔn=30mA, charakteristika B, typ AC, Iraz=250A/8/20 µs, Ik=10kA</t>
  </si>
  <si>
    <t>-337949684</t>
  </si>
  <si>
    <t>NNV-SV - Vnitřní silnoproudé rozvody - Svítidla</t>
  </si>
  <si>
    <t xml:space="preserve">    741-PVL-NS05 - Nouzová svítidla</t>
  </si>
  <si>
    <t xml:space="preserve">    741-EGL-KP10 - E1 - Svítidlo koupelnové, LED 10W, IP44, tř.ochr. II</t>
  </si>
  <si>
    <t xml:space="preserve">    741-PVL-KK02 - E2 - Svítidlo interiérové liniové stropní se zdrojem LED</t>
  </si>
  <si>
    <t xml:space="preserve">    741-OSM-1321 - S3 - Přemístění svítidel - Demontáž a zpětná montáž</t>
  </si>
  <si>
    <t>741-PVL-NS05</t>
  </si>
  <si>
    <t>Nouzová svítidla</t>
  </si>
  <si>
    <t>584</t>
  </si>
  <si>
    <t>741372021</t>
  </si>
  <si>
    <t>Montáž svítidel s integrovaným zdrojem LED se zapojením vodičů interiérových přisazených nástěnných hranatých nebo kruhových, plochy do 0,09 m2</t>
  </si>
  <si>
    <t>1972218708</t>
  </si>
  <si>
    <t>https://podminky.urs.cz/item/CS_URS_2022_02/741372021</t>
  </si>
  <si>
    <t>585</t>
  </si>
  <si>
    <t>ONCONTECEE1E101M</t>
  </si>
  <si>
    <t>Svítidlo N1 - Nouzové svítidlo  nástěnné, s vyznačeným směrem úniku (piktogramem), přisazené, doba svícení 1 hodina, dohledová vzdálenos 25m, IP20, dohledová vzdálenos, 10-35°C, 277x125x32 mm</t>
  </si>
  <si>
    <t>-1227806014</t>
  </si>
  <si>
    <t>741-EGL-KP10</t>
  </si>
  <si>
    <t>E1 - Svítidlo koupelnové, LED 10W, IP44, tř.ochr. II</t>
  </si>
  <si>
    <t>741370002</t>
  </si>
  <si>
    <t>Montáž svítidel žárovkových se zapojením vodičů bytových nebo společenských místností stropních přisazených 1 zdroj se sklem</t>
  </si>
  <si>
    <t>196211523</t>
  </si>
  <si>
    <t>https://podminky.urs.cz/item/CS_URS_2022_02/741370002</t>
  </si>
  <si>
    <t>RJSEG-97966</t>
  </si>
  <si>
    <t>Svítidlo koupelnové, se zdrojem LED přisazené, těleso ocel, hliník chrom, stínítko plastové čiré, 10 W/1300 lm, 3000 K, IP44, tř. ochr. II. L=595mm, V=80mm, H=65mmm</t>
  </si>
  <si>
    <t>1447156092</t>
  </si>
  <si>
    <t>741-PVL-KK02</t>
  </si>
  <si>
    <t>E2 - Svítidlo interiérové liniové stropní se zdrojem LED</t>
  </si>
  <si>
    <t>481</t>
  </si>
  <si>
    <t>756979412</t>
  </si>
  <si>
    <t>482</t>
  </si>
  <si>
    <t>ELURAV 12DQO3k2830</t>
  </si>
  <si>
    <t>Liniové LED svítidlo, těleso eloxovaný hliník, opálový difusor, tř. ochr. 1, IP20, 30W, 4600 lm, 3000K, Ra &gt; 80, 73 x 72,5 x 1170 mm (Š x V x D), přisazené</t>
  </si>
  <si>
    <t>1762523783</t>
  </si>
  <si>
    <t>741-OSM-1321</t>
  </si>
  <si>
    <t>S3 - Přemístění svítidel - Demontáž a zpětná montáž</t>
  </si>
  <si>
    <t>741372022</t>
  </si>
  <si>
    <t>Montáž svítidel s integrovaným zdrojem LED se zapojením vodičů interiérových přisazených nástěnných hranatých nebo kruhových, plochy přes 0,09 do 0,36 m2</t>
  </si>
  <si>
    <t>-488312036</t>
  </si>
  <si>
    <t>https://podminky.urs.cz/item/CS_URS_2022_02/741372022</t>
  </si>
  <si>
    <t>1189725696</t>
  </si>
  <si>
    <t>NNV-VPD - Vnitřní silnoproudé rozvody - Spínače, zásuvky, krabice - Demontáž + zpětná montáž</t>
  </si>
  <si>
    <t xml:space="preserve">    22-M - Montáže technologických zařízení pro dopravní stavby</t>
  </si>
  <si>
    <t>616</t>
  </si>
  <si>
    <t>741310001</t>
  </si>
  <si>
    <t>Montáž spínačů jedno nebo dvoupólových nástěnných se zapojením vodičů, pro prostředí normální spínačů, řazení 1-jednopólových</t>
  </si>
  <si>
    <t>-1299158544</t>
  </si>
  <si>
    <t>https://podminky.urs.cz/item/CS_URS_2022_02/741310001</t>
  </si>
  <si>
    <t>1 "místnost 0.04"</t>
  </si>
  <si>
    <t>617</t>
  </si>
  <si>
    <t>741310021</t>
  </si>
  <si>
    <t>Montáž spínačů jedno nebo dvoupólových nástěnných se zapojením vodičů, pro prostředí normální přepínačů, řazení 5-sériových</t>
  </si>
  <si>
    <t>-1446206029</t>
  </si>
  <si>
    <t>https://podminky.urs.cz/item/CS_URS_2022_02/741310021</t>
  </si>
  <si>
    <t>2 "místnost 0.04"</t>
  </si>
  <si>
    <t>627</t>
  </si>
  <si>
    <t>741311865</t>
  </si>
  <si>
    <t>Demontáž spínačů bez zachování funkčnosti (do suti) polozapuštěných nebo zapuštěných, pro prostředí normální do 10 A, připojení bezšroubové přes 2 svorky do 4 svorek</t>
  </si>
  <si>
    <t>-1021402710</t>
  </si>
  <si>
    <t>https://podminky.urs.cz/item/CS_URS_2022_02/741311865</t>
  </si>
  <si>
    <t>1 "místnost 0.08"</t>
  </si>
  <si>
    <t>620</t>
  </si>
  <si>
    <t>741313073</t>
  </si>
  <si>
    <t>Montáž zásuvek domovních se zapojením vodičů šroubové připojení chráněných v krabici 10/16 A, pro prostředí normální, provedení 2P + PE dvojí zapojení pro průběžnou montáž</t>
  </si>
  <si>
    <t>-1306383746</t>
  </si>
  <si>
    <t>https://podminky.urs.cz/item/CS_URS_2022_02/741313073</t>
  </si>
  <si>
    <t>10 "místnost 0.04"</t>
  </si>
  <si>
    <t>621</t>
  </si>
  <si>
    <t>741313082</t>
  </si>
  <si>
    <t>Montáž zásuvek domovních se zapojením vodičů šroubové připojení venkovní nebo mokré, provedení 2P + PE</t>
  </si>
  <si>
    <t>865434115</t>
  </si>
  <si>
    <t>https://podminky.urs.cz/item/CS_URS_2022_02/741313082</t>
  </si>
  <si>
    <t>625</t>
  </si>
  <si>
    <t>741313201</t>
  </si>
  <si>
    <t>Montáž zásuvek průmyslových se zapojením vodičů nástěnných, provedení IP 67 2P+PE 16 A</t>
  </si>
  <si>
    <t>97331472</t>
  </si>
  <si>
    <t>https://podminky.urs.cz/item/CS_URS_2022_02/741313201</t>
  </si>
  <si>
    <t>5 "místnost 0.04"</t>
  </si>
  <si>
    <t>622</t>
  </si>
  <si>
    <t>741313202</t>
  </si>
  <si>
    <t>Montáž zásuvek průmyslových se zapojením vodičů nástěnných, provedení IP 67 2P+PE 32 A</t>
  </si>
  <si>
    <t>897616274</t>
  </si>
  <si>
    <t>https://podminky.urs.cz/item/CS_URS_2022_02/741313202</t>
  </si>
  <si>
    <t>615</t>
  </si>
  <si>
    <t>741313813</t>
  </si>
  <si>
    <t>Demontáž spínačů se zachováním funkčnosti nástěnných, pro prostředí normální do 10 A šroubové připojení do 2 svorek</t>
  </si>
  <si>
    <t>-1579192913</t>
  </si>
  <si>
    <t>https://podminky.urs.cz/item/CS_URS_2022_02/741313813</t>
  </si>
  <si>
    <t>618</t>
  </si>
  <si>
    <t>741313815</t>
  </si>
  <si>
    <t>Demontáž spínačů se zachováním funkčnosti nástěnných, pro prostředí normální do 10 A šroubové připojení přes 2 svorky do 4 svorek</t>
  </si>
  <si>
    <t>-1219138432</t>
  </si>
  <si>
    <t>https://podminky.urs.cz/item/CS_URS_2022_02/741313815</t>
  </si>
  <si>
    <t>628</t>
  </si>
  <si>
    <t>741315825</t>
  </si>
  <si>
    <t>Demontáž zásuvek bez zachování funkčnosti (do suti) domovních polozapuštěných nebo zapuštěných, pro prostředí normální do 16 A, připojení šroubové 2P+PE pro průběžnou montáž</t>
  </si>
  <si>
    <t>-1478411972</t>
  </si>
  <si>
    <t>https://podminky.urs.cz/item/CS_URS_2022_02/741315825</t>
  </si>
  <si>
    <t>624</t>
  </si>
  <si>
    <t>741316845</t>
  </si>
  <si>
    <t>Demontáž zásuvek se zachováním funkčnosti domovních polozapuštěných nebo zapuštěných, pro prostředí šroubové 2P+PE pro průběžnou montáž</t>
  </si>
  <si>
    <t>623831172</t>
  </si>
  <si>
    <t>https://podminky.urs.cz/item/CS_URS_2022_02/741316845</t>
  </si>
  <si>
    <t>619</t>
  </si>
  <si>
    <t>741316863</t>
  </si>
  <si>
    <t>Demontáž zásuvek se zachováním funkčnosti průmyslových nástěnných, pro prostředí venkovní nebo mokré, připojení šroubové 2P+PE</t>
  </si>
  <si>
    <t>-846240229</t>
  </si>
  <si>
    <t>https://podminky.urs.cz/item/CS_URS_2022_02/741316863</t>
  </si>
  <si>
    <t>22-M</t>
  </si>
  <si>
    <t>Montáže technologických zařízení pro dopravní stavby</t>
  </si>
  <si>
    <t>626</t>
  </si>
  <si>
    <t>228260102</t>
  </si>
  <si>
    <t>Demontáž krabicové rozvodky acidur se 3 vývody</t>
  </si>
  <si>
    <t>995865687</t>
  </si>
  <si>
    <t>https://podminky.urs.cz/item/CS_URS_2022_02/228260102</t>
  </si>
  <si>
    <t>NNV-VPN - Vnitřní silnoproudé rozvody - Spínače, zásuvky, krabice - Nové rozvody</t>
  </si>
  <si>
    <t xml:space="preserve">    741-KRA-HN14 - Krabice na povrch do 5x2,5mm2, IP66, venkovní, UV odolná</t>
  </si>
  <si>
    <t xml:space="preserve">    741-KRA-HN21 - Krabice na povrch do 5x 1,5-16mm2, IP66, pro vnitřní použití</t>
  </si>
  <si>
    <t>643</t>
  </si>
  <si>
    <t>741310271</t>
  </si>
  <si>
    <t>Montáž spínačů jedno nebo dvoupólových kloubových, otočných nebo ovládaných pomocí táhel, bez zapojení vodičů spínačů nebo přepínačů 100 A</t>
  </si>
  <si>
    <t>-1999897791</t>
  </si>
  <si>
    <t>https://podminky.urs.cz/item/CS_URS_2022_02/741310271</t>
  </si>
  <si>
    <t>1 "místnost 0.15"</t>
  </si>
  <si>
    <t>2 "místnost 0.14"</t>
  </si>
  <si>
    <t>2 "místnost 0.01"</t>
  </si>
  <si>
    <t>2 "místnost 0.09"</t>
  </si>
  <si>
    <t>2 "místnost 0.05"</t>
  </si>
  <si>
    <t>1 "místnost 0.02"</t>
  </si>
  <si>
    <t>1 "místnost 0.03"</t>
  </si>
  <si>
    <t>633</t>
  </si>
  <si>
    <t>741310042</t>
  </si>
  <si>
    <t>Montáž spínačů jedno nebo dvoupólových nástěnných se zapojením vodičů, pro prostředí venkovní nebo mokré přepínačů, řazení 6-střídavých</t>
  </si>
  <si>
    <t>-1567385159</t>
  </si>
  <si>
    <t>https://podminky.urs.cz/item/CS_URS_2022_02/741310042</t>
  </si>
  <si>
    <t>1 "místnost 0.07"</t>
  </si>
  <si>
    <t>5 "místnost 0.01"</t>
  </si>
  <si>
    <t>1 "místnost 0.14"</t>
  </si>
  <si>
    <t>2 "místnost 0.15"</t>
  </si>
  <si>
    <t>2 "místnost 0.02"</t>
  </si>
  <si>
    <t>638</t>
  </si>
  <si>
    <t>34555240</t>
  </si>
  <si>
    <t>přístroj zásuvky zápustné jednonásobné, krytka s clonkami, šroubové svorky</t>
  </si>
  <si>
    <t>-244849308</t>
  </si>
  <si>
    <t>639</t>
  </si>
  <si>
    <t>35811473</t>
  </si>
  <si>
    <t>zásuvka chráněná zapuštěná s víčkem 16A - 3pól, IP44, šroubové svorky</t>
  </si>
  <si>
    <t>1814982908</t>
  </si>
  <si>
    <t>1"místnost 0.05"</t>
  </si>
  <si>
    <t>634</t>
  </si>
  <si>
    <t>34539001R1</t>
  </si>
  <si>
    <t>přístroj spínače číslo 6 šroubové svorky</t>
  </si>
  <si>
    <t>1324475963</t>
  </si>
  <si>
    <t>5"místnost 0.01"</t>
  </si>
  <si>
    <t>637</t>
  </si>
  <si>
    <t>34539001R2</t>
  </si>
  <si>
    <t>přístroj spínače číslo 7 šroubové svorky</t>
  </si>
  <si>
    <t>1103697255</t>
  </si>
  <si>
    <t>2"místnost 0.01"</t>
  </si>
  <si>
    <t>640</t>
  </si>
  <si>
    <t>34539001R3</t>
  </si>
  <si>
    <t>přístroj spínače číslo 5 šroubové svorky</t>
  </si>
  <si>
    <t>-1974342855</t>
  </si>
  <si>
    <t>644</t>
  </si>
  <si>
    <t>34539001R4</t>
  </si>
  <si>
    <t>přístroj spínače automatický, pohybový, do krabice pod omítku, kompletní včetně přístroje a krytky</t>
  </si>
  <si>
    <t>-21844007</t>
  </si>
  <si>
    <t>1"místnost 0.03"</t>
  </si>
  <si>
    <t>635</t>
  </si>
  <si>
    <t>34539049</t>
  </si>
  <si>
    <t>kryt spínače jednoduchý</t>
  </si>
  <si>
    <t>393520049</t>
  </si>
  <si>
    <t>7 "místnost 0.01"</t>
  </si>
  <si>
    <t>3 "místnost 0.14"</t>
  </si>
  <si>
    <t>641</t>
  </si>
  <si>
    <t>34539050</t>
  </si>
  <si>
    <t>kryt spínače dělený</t>
  </si>
  <si>
    <t>-755300394</t>
  </si>
  <si>
    <t>645</t>
  </si>
  <si>
    <t>35826001R</t>
  </si>
  <si>
    <t>relé instalační 230V, doběhové, k ventilátoru, do krabice</t>
  </si>
  <si>
    <t>-303456265</t>
  </si>
  <si>
    <t>642</t>
  </si>
  <si>
    <t>34536398</t>
  </si>
  <si>
    <t>spínač zapuštěný trojpólový páčkový se signalizační doutnavkou, řazení 3S, 25A, 400V, IP55, šroubové svorky</t>
  </si>
  <si>
    <t>-917968812</t>
  </si>
  <si>
    <t>1"místnost 0.15"</t>
  </si>
  <si>
    <t>636</t>
  </si>
  <si>
    <t>34539059</t>
  </si>
  <si>
    <t>rámeček jednonásobný</t>
  </si>
  <si>
    <t>626126670</t>
  </si>
  <si>
    <t>4 "místnost 0.09"</t>
  </si>
  <si>
    <t>5 "místnost 0.14"</t>
  </si>
  <si>
    <t>2 "místnost 0.08"</t>
  </si>
  <si>
    <t>3 "místnost 0.15"</t>
  </si>
  <si>
    <t>3 "místnost 0.02"</t>
  </si>
  <si>
    <t>1 "místnost 0.05"</t>
  </si>
  <si>
    <t>741-KRA-HN14</t>
  </si>
  <si>
    <t>Krabice na povrch do 5x2,5mm2, IP66, venkovní, UV odolná</t>
  </si>
  <si>
    <t>650</t>
  </si>
  <si>
    <t>741112112</t>
  </si>
  <si>
    <t>Montáž krabic elektroinstalačních bez napojení na trubky a lišty, demontáže a montáže víčka a přístroje rozvodek se zapojením vodičů na svorkovnici nástěnných plastových čtyřhranných pro vodiče Ø 6 mm2</t>
  </si>
  <si>
    <t>735921186</t>
  </si>
  <si>
    <t>https://podminky.urs.cz/item/CS_URS_2022_02/741112112</t>
  </si>
  <si>
    <t>651</t>
  </si>
  <si>
    <t>ELT10.973.977</t>
  </si>
  <si>
    <t>Krabice na povrch, plastová, venkovní, UV odolná, s předlisy pro kabelové vývodky, 104x104x70mm, IP66, 5-pólová svorkovnice 1,5 - 2,5 mm2</t>
  </si>
  <si>
    <t>669288224</t>
  </si>
  <si>
    <t>652</t>
  </si>
  <si>
    <t>ELT10.030.771</t>
  </si>
  <si>
    <t>Kabelová vývodka plastová, IP66, pro předlisy M20, těsnící rozsah Ø 6,5-13,5 mm, závit ISO M 20 x 1,5</t>
  </si>
  <si>
    <t>-114316012</t>
  </si>
  <si>
    <t>741-KRA-HN21</t>
  </si>
  <si>
    <t>Krabice na povrch do 5x 1,5-16mm2, IP66, pro vnitřní použití</t>
  </si>
  <si>
    <t>646</t>
  </si>
  <si>
    <t>741210121</t>
  </si>
  <si>
    <t>Montáž rozváděčů litinových, hliníkových nebo plastových bez zapojení vodičů skříněk hmotnosti do 10 kg</t>
  </si>
  <si>
    <t>1126487774</t>
  </si>
  <si>
    <t>https://podminky.urs.cz/item/CS_URS_2022_02/741210121</t>
  </si>
  <si>
    <t>647</t>
  </si>
  <si>
    <t>741130006</t>
  </si>
  <si>
    <t>Ukončení vodičů izolovaných s označením a zapojením v rozváděči nebo na přístroji, průřezu žíly do 16 mm2</t>
  </si>
  <si>
    <t>534052373</t>
  </si>
  <si>
    <t>https://podminky.urs.cz/item/CS_URS_2022_02/741130006</t>
  </si>
  <si>
    <t>648</t>
  </si>
  <si>
    <t>SHPDK2516A</t>
  </si>
  <si>
    <t>Krabice na povrch, plastová, vnitřní, s předlisy pro kabelové vývodky, 250x205x112mm, IP66, 5-pólová svorkovnice 6 - 16 mm2</t>
  </si>
  <si>
    <t>846772002</t>
  </si>
  <si>
    <t>649</t>
  </si>
  <si>
    <t>SHPAKM32</t>
  </si>
  <si>
    <t>Kabelová vývodka plastová, IP66, pro předlisy M25, těsnící rozsah Ø 15-21 mm, závit ISO M 32 x 1,5</t>
  </si>
  <si>
    <t>-381023234</t>
  </si>
  <si>
    <t>630</t>
  </si>
  <si>
    <t>220260025</t>
  </si>
  <si>
    <t>Montáž krabice včetně upevnění krabice, vytvoření potřebných otvorů pro trubky, vodiče, zavíčkování typu KO, KP, KR, KT pod omítku s vysekáním lůžka</t>
  </si>
  <si>
    <t>-208105834</t>
  </si>
  <si>
    <t>https://podminky.urs.cz/item/CS_URS_2022_02/220260025</t>
  </si>
  <si>
    <t>9 "místnost 0.01"</t>
  </si>
  <si>
    <t>5 "místnost 0.05"</t>
  </si>
  <si>
    <t>3"místnost 0.08"</t>
  </si>
  <si>
    <t>3"místnost 0.15"</t>
  </si>
  <si>
    <t>3"místnost 0.02"</t>
  </si>
  <si>
    <t>3"místnost 0.03"</t>
  </si>
  <si>
    <t>629</t>
  </si>
  <si>
    <t>220260102</t>
  </si>
  <si>
    <t>Montáž krabicové rozvodky včetně upevnění, úpravy otvoru, zavedení vodičů do krabice, utěsnění otvorů, zapojení vodičů na věstavěnou svorkovnici, odvíčkování a zavíčkování se 3 vývody</t>
  </si>
  <si>
    <t>-670750128</t>
  </si>
  <si>
    <t>https://podminky.urs.cz/item/CS_URS_2022_02/220260102</t>
  </si>
  <si>
    <t>13 "místnost 0.14"</t>
  </si>
  <si>
    <t>23 "místnost 0.01"</t>
  </si>
  <si>
    <t>6 "místnost 0.09"</t>
  </si>
  <si>
    <t>34571479</t>
  </si>
  <si>
    <t>krabice v uzavřeném provedení PP s krytím IP 66 čtvercová 100x100mm</t>
  </si>
  <si>
    <t>128</t>
  </si>
  <si>
    <t>-1865935835</t>
  </si>
  <si>
    <t>631</t>
  </si>
  <si>
    <t>34571450</t>
  </si>
  <si>
    <t>krabice pod omítku PVC přístrojová kruhová D 70mm</t>
  </si>
  <si>
    <t>-1922069381</t>
  </si>
  <si>
    <t>2 "místnost 0.03"</t>
  </si>
  <si>
    <t>632</t>
  </si>
  <si>
    <t>34571457</t>
  </si>
  <si>
    <t>krabice pod omítku PVC odbočná kruhová D 70mm s víčkem</t>
  </si>
  <si>
    <t>-905751432</t>
  </si>
  <si>
    <t>3 "místnost 0.05"</t>
  </si>
  <si>
    <t>34562694</t>
  </si>
  <si>
    <t>svorkovnice krabicová bezšroubová jednopólová pro 3 vodiče 0,5-2,5mm2, 400V 24A</t>
  </si>
  <si>
    <t>2065287963</t>
  </si>
  <si>
    <t>30 "místnost 0.04"</t>
  </si>
  <si>
    <t>39 "místnost 0.14"</t>
  </si>
  <si>
    <t>69 "místnost 0.01"</t>
  </si>
  <si>
    <t>18 "místnost 0.09"</t>
  </si>
  <si>
    <t>9 "místnost 0.05"</t>
  </si>
  <si>
    <t>3 "místnost 0.08"</t>
  </si>
  <si>
    <t>SEZNAM FIGUR</t>
  </si>
  <si>
    <t>Výměra</t>
  </si>
  <si>
    <t xml:space="preserve"> D1.4.4/ NNV-SPL</t>
  </si>
  <si>
    <t>PVLK001</t>
  </si>
  <si>
    <t>Šířka výkopu 0,35m, vrstva písk. lože 0,3 m = 0,105 m3, t.j. při hmotnosti 1650 kg na 1m3 cca 174 kg</t>
  </si>
  <si>
    <t>0,35*0,3*1650*0,001</t>
  </si>
  <si>
    <t>PVLK005</t>
  </si>
  <si>
    <t>Šířka výkopu 0,5m, vrstva písk. lože 0,3 m = 0,105 m3, t.j. při hmotnosti 1650 kg na 1m3 cca 248 kg</t>
  </si>
  <si>
    <t>0,5*0,3*1650*0,001</t>
  </si>
  <si>
    <t xml:space="preserve"> D1.4.4/ NNV-KBD</t>
  </si>
  <si>
    <t xml:space="preserve"> D1.4.4/ NNV-KBN</t>
  </si>
  <si>
    <t xml:space="preserve"> D1.4.4/ NNV-RZ</t>
  </si>
  <si>
    <t xml:space="preserve"> D1.4.4/ NNV-SV</t>
  </si>
  <si>
    <t xml:space="preserve"> D1.4.4/ NNV-VPD</t>
  </si>
  <si>
    <t xml:space="preserve"> D1.4.4/ NNV-VPN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</si>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</sst>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4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5" fillId="2" borderId="20" xfId="0" applyFont="1" applyFill="1" applyBorder="1" applyAlignment="1" applyProtection="1">
      <alignment horizontal="left" vertical="center"/>
      <protection locked="0"/>
    </xf>
    <xf numFmtId="0" fontId="35" fillId="0" borderId="21" xfId="0" applyFont="1" applyBorder="1" applyAlignment="1" applyProtection="1">
      <alignment horizontal="center"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7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/>
    </xf>
    <xf numFmtId="167" fontId="38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4" fontId="25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469971111" TargetMode="External"/><Relationship Id="rId13" Type="http://schemas.openxmlformats.org/officeDocument/2006/relationships/hyperlink" Target="https://podminky.urs.cz/item/CS_URS_2022_02/468081311" TargetMode="External"/><Relationship Id="rId18" Type="http://schemas.openxmlformats.org/officeDocument/2006/relationships/hyperlink" Target="https://podminky.urs.cz/item/CS_URS_2022_02/HZS3232" TargetMode="External"/><Relationship Id="rId3" Type="http://schemas.openxmlformats.org/officeDocument/2006/relationships/hyperlink" Target="https://podminky.urs.cz/item/CS_URS_2022_02/741920052" TargetMode="External"/><Relationship Id="rId21" Type="http://schemas.openxmlformats.org/officeDocument/2006/relationships/hyperlink" Target="https://podminky.urs.cz/item/CS_URS_2022_02/HZS3232" TargetMode="External"/><Relationship Id="rId7" Type="http://schemas.openxmlformats.org/officeDocument/2006/relationships/hyperlink" Target="https://podminky.urs.cz/item/CS_URS_2022_02/HZS2231" TargetMode="External"/><Relationship Id="rId12" Type="http://schemas.openxmlformats.org/officeDocument/2006/relationships/hyperlink" Target="https://podminky.urs.cz/item/CS_URS_2022_02/469973111" TargetMode="External"/><Relationship Id="rId17" Type="http://schemas.openxmlformats.org/officeDocument/2006/relationships/hyperlink" Target="https://podminky.urs.cz/item/CS_URS_2022_02/HZS3232" TargetMode="External"/><Relationship Id="rId2" Type="http://schemas.openxmlformats.org/officeDocument/2006/relationships/hyperlink" Target="https://podminky.urs.cz/item/CS_URS_2022_02/741128002" TargetMode="External"/><Relationship Id="rId16" Type="http://schemas.openxmlformats.org/officeDocument/2006/relationships/hyperlink" Target="https://podminky.urs.cz/item/CS_URS_2022_02/468101412" TargetMode="External"/><Relationship Id="rId20" Type="http://schemas.openxmlformats.org/officeDocument/2006/relationships/hyperlink" Target="https://podminky.urs.cz/item/CS_URS_2022_02/HZS3232" TargetMode="External"/><Relationship Id="rId1" Type="http://schemas.openxmlformats.org/officeDocument/2006/relationships/hyperlink" Target="https://podminky.urs.cz/item/CS_URS_2022_02/210290862" TargetMode="External"/><Relationship Id="rId6" Type="http://schemas.openxmlformats.org/officeDocument/2006/relationships/hyperlink" Target="https://podminky.urs.cz/item/CS_URS_2022_02/741130005" TargetMode="External"/><Relationship Id="rId11" Type="http://schemas.openxmlformats.org/officeDocument/2006/relationships/hyperlink" Target="https://podminky.urs.cz/item/CS_URS_2022_02/469972121" TargetMode="External"/><Relationship Id="rId5" Type="http://schemas.openxmlformats.org/officeDocument/2006/relationships/hyperlink" Target="https://podminky.urs.cz/item/CS_URS_2022_02/741130001" TargetMode="External"/><Relationship Id="rId15" Type="http://schemas.openxmlformats.org/officeDocument/2006/relationships/hyperlink" Target="https://podminky.urs.cz/item/CS_URS_2022_02/468101111" TargetMode="External"/><Relationship Id="rId10" Type="http://schemas.openxmlformats.org/officeDocument/2006/relationships/hyperlink" Target="https://podminky.urs.cz/item/CS_URS_2022_02/469972111" TargetMode="External"/><Relationship Id="rId19" Type="http://schemas.openxmlformats.org/officeDocument/2006/relationships/hyperlink" Target="https://podminky.urs.cz/item/CS_URS_2022_02/HZS4211" TargetMode="External"/><Relationship Id="rId4" Type="http://schemas.openxmlformats.org/officeDocument/2006/relationships/hyperlink" Target="https://podminky.urs.cz/item/CS_URS_2022_02/741120301" TargetMode="External"/><Relationship Id="rId9" Type="http://schemas.openxmlformats.org/officeDocument/2006/relationships/hyperlink" Target="https://podminky.urs.cz/item/CS_URS_2022_02/469971121" TargetMode="External"/><Relationship Id="rId14" Type="http://schemas.openxmlformats.org/officeDocument/2006/relationships/hyperlink" Target="https://podminky.urs.cz/item/CS_URS_2022_02/468081312" TargetMode="External"/><Relationship Id="rId22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HZS3232" TargetMode="External"/><Relationship Id="rId3" Type="http://schemas.openxmlformats.org/officeDocument/2006/relationships/hyperlink" Target="https://podminky.urs.cz/item/CS_URS_2022_02/HZS3232" TargetMode="External"/><Relationship Id="rId7" Type="http://schemas.openxmlformats.org/officeDocument/2006/relationships/hyperlink" Target="https://podminky.urs.cz/item/CS_URS_2022_02/HZS3232" TargetMode="External"/><Relationship Id="rId2" Type="http://schemas.openxmlformats.org/officeDocument/2006/relationships/hyperlink" Target="https://podminky.urs.cz/item/CS_URS_2022_02/741310232" TargetMode="External"/><Relationship Id="rId1" Type="http://schemas.openxmlformats.org/officeDocument/2006/relationships/hyperlink" Target="https://podminky.urs.cz/item/CS_URS_2022_02/741910412" TargetMode="External"/><Relationship Id="rId6" Type="http://schemas.openxmlformats.org/officeDocument/2006/relationships/hyperlink" Target="https://podminky.urs.cz/item/CS_URS_2022_02/HZS3232" TargetMode="External"/><Relationship Id="rId5" Type="http://schemas.openxmlformats.org/officeDocument/2006/relationships/hyperlink" Target="https://podminky.urs.cz/item/CS_URS_2022_02/HZS3232" TargetMode="External"/><Relationship Id="rId10" Type="http://schemas.openxmlformats.org/officeDocument/2006/relationships/drawing" Target="../drawings/drawing3.xml"/><Relationship Id="rId4" Type="http://schemas.openxmlformats.org/officeDocument/2006/relationships/hyperlink" Target="https://podminky.urs.cz/item/CS_URS_2022_02/HZS3232" TargetMode="External"/><Relationship Id="rId9" Type="http://schemas.openxmlformats.org/officeDocument/2006/relationships/hyperlink" Target="https://podminky.urs.cz/item/CS_URS_2022_02/HZS3232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hyperlink" Target="https://podminky.urs.cz/item/CS_URS_2022_02/741122016" TargetMode="External"/><Relationship Id="rId1" Type="http://schemas.openxmlformats.org/officeDocument/2006/relationships/hyperlink" Target="https://podminky.urs.cz/item/CS_URS_2022_02/741122015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hyperlink" Target="https://podminky.urs.cz/item/CS_URS_2022_02/HZS2231" TargetMode="External"/><Relationship Id="rId1" Type="http://schemas.openxmlformats.org/officeDocument/2006/relationships/hyperlink" Target="https://podminky.urs.cz/item/CS_URS_2022_02/741210102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2/741372021" TargetMode="External"/><Relationship Id="rId2" Type="http://schemas.openxmlformats.org/officeDocument/2006/relationships/hyperlink" Target="https://podminky.urs.cz/item/CS_URS_2022_02/741370002" TargetMode="External"/><Relationship Id="rId1" Type="http://schemas.openxmlformats.org/officeDocument/2006/relationships/hyperlink" Target="https://podminky.urs.cz/item/CS_URS_2022_02/741372021" TargetMode="External"/><Relationship Id="rId6" Type="http://schemas.openxmlformats.org/officeDocument/2006/relationships/drawing" Target="../drawings/drawing6.xml"/><Relationship Id="rId5" Type="http://schemas.openxmlformats.org/officeDocument/2006/relationships/hyperlink" Target="https://podminky.urs.cz/item/CS_URS_2022_02/741372022" TargetMode="External"/><Relationship Id="rId4" Type="http://schemas.openxmlformats.org/officeDocument/2006/relationships/hyperlink" Target="https://podminky.urs.cz/item/CS_URS_2022_02/741372022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741313813" TargetMode="External"/><Relationship Id="rId13" Type="http://schemas.openxmlformats.org/officeDocument/2006/relationships/hyperlink" Target="https://podminky.urs.cz/item/CS_URS_2022_02/228260102" TargetMode="External"/><Relationship Id="rId3" Type="http://schemas.openxmlformats.org/officeDocument/2006/relationships/hyperlink" Target="https://podminky.urs.cz/item/CS_URS_2022_02/741311865" TargetMode="External"/><Relationship Id="rId7" Type="http://schemas.openxmlformats.org/officeDocument/2006/relationships/hyperlink" Target="https://podminky.urs.cz/item/CS_URS_2022_02/741313202" TargetMode="External"/><Relationship Id="rId12" Type="http://schemas.openxmlformats.org/officeDocument/2006/relationships/hyperlink" Target="https://podminky.urs.cz/item/CS_URS_2022_02/741316863" TargetMode="External"/><Relationship Id="rId2" Type="http://schemas.openxmlformats.org/officeDocument/2006/relationships/hyperlink" Target="https://podminky.urs.cz/item/CS_URS_2022_02/741310021" TargetMode="External"/><Relationship Id="rId1" Type="http://schemas.openxmlformats.org/officeDocument/2006/relationships/hyperlink" Target="https://podminky.urs.cz/item/CS_URS_2022_02/741310001" TargetMode="External"/><Relationship Id="rId6" Type="http://schemas.openxmlformats.org/officeDocument/2006/relationships/hyperlink" Target="https://podminky.urs.cz/item/CS_URS_2022_02/741313201" TargetMode="External"/><Relationship Id="rId11" Type="http://schemas.openxmlformats.org/officeDocument/2006/relationships/hyperlink" Target="https://podminky.urs.cz/item/CS_URS_2022_02/741316845" TargetMode="External"/><Relationship Id="rId5" Type="http://schemas.openxmlformats.org/officeDocument/2006/relationships/hyperlink" Target="https://podminky.urs.cz/item/CS_URS_2022_02/741313082" TargetMode="External"/><Relationship Id="rId10" Type="http://schemas.openxmlformats.org/officeDocument/2006/relationships/hyperlink" Target="https://podminky.urs.cz/item/CS_URS_2022_02/741315825" TargetMode="External"/><Relationship Id="rId4" Type="http://schemas.openxmlformats.org/officeDocument/2006/relationships/hyperlink" Target="https://podminky.urs.cz/item/CS_URS_2022_02/741313073" TargetMode="External"/><Relationship Id="rId9" Type="http://schemas.openxmlformats.org/officeDocument/2006/relationships/hyperlink" Target="https://podminky.urs.cz/item/CS_URS_2022_02/741313815" TargetMode="External"/><Relationship Id="rId14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220260025" TargetMode="External"/><Relationship Id="rId3" Type="http://schemas.openxmlformats.org/officeDocument/2006/relationships/hyperlink" Target="https://podminky.urs.cz/item/CS_URS_2022_02/741310042" TargetMode="External"/><Relationship Id="rId7" Type="http://schemas.openxmlformats.org/officeDocument/2006/relationships/hyperlink" Target="https://podminky.urs.cz/item/CS_URS_2022_02/741130006" TargetMode="External"/><Relationship Id="rId2" Type="http://schemas.openxmlformats.org/officeDocument/2006/relationships/hyperlink" Target="https://podminky.urs.cz/item/CS_URS_2022_02/741313073" TargetMode="External"/><Relationship Id="rId1" Type="http://schemas.openxmlformats.org/officeDocument/2006/relationships/hyperlink" Target="https://podminky.urs.cz/item/CS_URS_2022_02/741310271" TargetMode="External"/><Relationship Id="rId6" Type="http://schemas.openxmlformats.org/officeDocument/2006/relationships/hyperlink" Target="https://podminky.urs.cz/item/CS_URS_2022_02/741210121" TargetMode="External"/><Relationship Id="rId5" Type="http://schemas.openxmlformats.org/officeDocument/2006/relationships/hyperlink" Target="https://podminky.urs.cz/item/CS_URS_2022_02/741112112" TargetMode="External"/><Relationship Id="rId10" Type="http://schemas.openxmlformats.org/officeDocument/2006/relationships/drawing" Target="../drawings/drawing8.xml"/><Relationship Id="rId4" Type="http://schemas.openxmlformats.org/officeDocument/2006/relationships/hyperlink" Target="https://podminky.urs.cz/item/CS_URS_2022_02/741313201" TargetMode="External"/><Relationship Id="rId9" Type="http://schemas.openxmlformats.org/officeDocument/2006/relationships/hyperlink" Target="https://podminky.urs.cz/item/CS_URS_2022_02/220260102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4"/>
  <sheetViews>
    <sheetView showGridLines="0" topLeftCell="A103" workbookViewId="0"/>
  </sheetViews>
  <sheetFormatPr defaultRowHeight="1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7" customHeight="1">
      <c r="AR2" s="380"/>
      <c r="AS2" s="380"/>
      <c r="AT2" s="380"/>
      <c r="AU2" s="380"/>
      <c r="AV2" s="380"/>
      <c r="AW2" s="380"/>
      <c r="AX2" s="380"/>
      <c r="AY2" s="380"/>
      <c r="AZ2" s="380"/>
      <c r="BA2" s="380"/>
      <c r="BB2" s="380"/>
      <c r="BC2" s="380"/>
      <c r="BD2" s="380"/>
      <c r="BE2" s="380"/>
      <c r="BS2" s="17" t="s">
        <v>6</v>
      </c>
      <c r="BT2" s="17" t="s">
        <v>7</v>
      </c>
    </row>
    <row r="3" spans="1:74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64" t="s">
        <v>14</v>
      </c>
      <c r="L5" s="365"/>
      <c r="M5" s="365"/>
      <c r="N5" s="365"/>
      <c r="O5" s="365"/>
      <c r="P5" s="365"/>
      <c r="Q5" s="365"/>
      <c r="R5" s="365"/>
      <c r="S5" s="365"/>
      <c r="T5" s="365"/>
      <c r="U5" s="365"/>
      <c r="V5" s="365"/>
      <c r="W5" s="365"/>
      <c r="X5" s="365"/>
      <c r="Y5" s="365"/>
      <c r="Z5" s="365"/>
      <c r="AA5" s="365"/>
      <c r="AB5" s="365"/>
      <c r="AC5" s="365"/>
      <c r="AD5" s="365"/>
      <c r="AE5" s="365"/>
      <c r="AF5" s="365"/>
      <c r="AG5" s="365"/>
      <c r="AH5" s="365"/>
      <c r="AI5" s="365"/>
      <c r="AJ5" s="365"/>
      <c r="AK5" s="365"/>
      <c r="AL5" s="365"/>
      <c r="AM5" s="365"/>
      <c r="AN5" s="365"/>
      <c r="AO5" s="365"/>
      <c r="AP5" s="22"/>
      <c r="AQ5" s="22"/>
      <c r="AR5" s="20"/>
      <c r="BE5" s="361" t="s">
        <v>15</v>
      </c>
      <c r="BS5" s="17" t="s">
        <v>6</v>
      </c>
    </row>
    <row r="6" spans="1:74" s="1" customFormat="1" ht="37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66" t="s">
        <v>17</v>
      </c>
      <c r="L6" s="365"/>
      <c r="M6" s="365"/>
      <c r="N6" s="365"/>
      <c r="O6" s="365"/>
      <c r="P6" s="365"/>
      <c r="Q6" s="365"/>
      <c r="R6" s="365"/>
      <c r="S6" s="365"/>
      <c r="T6" s="365"/>
      <c r="U6" s="365"/>
      <c r="V6" s="365"/>
      <c r="W6" s="365"/>
      <c r="X6" s="365"/>
      <c r="Y6" s="365"/>
      <c r="Z6" s="365"/>
      <c r="AA6" s="365"/>
      <c r="AB6" s="365"/>
      <c r="AC6" s="365"/>
      <c r="AD6" s="365"/>
      <c r="AE6" s="365"/>
      <c r="AF6" s="365"/>
      <c r="AG6" s="365"/>
      <c r="AH6" s="365"/>
      <c r="AI6" s="365"/>
      <c r="AJ6" s="365"/>
      <c r="AK6" s="365"/>
      <c r="AL6" s="365"/>
      <c r="AM6" s="365"/>
      <c r="AN6" s="365"/>
      <c r="AO6" s="365"/>
      <c r="AP6" s="22"/>
      <c r="AQ6" s="22"/>
      <c r="AR6" s="20"/>
      <c r="BE6" s="362"/>
      <c r="BS6" s="17" t="s">
        <v>18</v>
      </c>
    </row>
    <row r="7" spans="1:74" s="1" customFormat="1" ht="12" customHeight="1">
      <c r="B7" s="21"/>
      <c r="C7" s="22"/>
      <c r="D7" s="29" t="s">
        <v>19</v>
      </c>
      <c r="E7" s="22"/>
      <c r="F7" s="22"/>
      <c r="G7" s="22"/>
      <c r="H7" s="22"/>
      <c r="I7" s="22"/>
      <c r="J7" s="22"/>
      <c r="K7" s="27" t="s">
        <v>20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21</v>
      </c>
      <c r="AL7" s="22"/>
      <c r="AM7" s="22"/>
      <c r="AN7" s="27" t="s">
        <v>20</v>
      </c>
      <c r="AO7" s="22"/>
      <c r="AP7" s="22"/>
      <c r="AQ7" s="22"/>
      <c r="AR7" s="20"/>
      <c r="BE7" s="362"/>
      <c r="BS7" s="17" t="s">
        <v>22</v>
      </c>
    </row>
    <row r="8" spans="1:74" s="1" customFormat="1" ht="12" customHeight="1">
      <c r="B8" s="21"/>
      <c r="C8" s="22"/>
      <c r="D8" s="29" t="s">
        <v>23</v>
      </c>
      <c r="E8" s="22"/>
      <c r="F8" s="22"/>
      <c r="G8" s="22"/>
      <c r="H8" s="22"/>
      <c r="I8" s="22"/>
      <c r="J8" s="22"/>
      <c r="K8" s="27" t="s">
        <v>24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25</v>
      </c>
      <c r="AL8" s="22"/>
      <c r="AM8" s="22"/>
      <c r="AN8" s="30" t="s">
        <v>26</v>
      </c>
      <c r="AO8" s="22"/>
      <c r="AP8" s="22"/>
      <c r="AQ8" s="22"/>
      <c r="AR8" s="20"/>
      <c r="BE8" s="362"/>
      <c r="BS8" s="17" t="s">
        <v>27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62"/>
      <c r="BS9" s="17" t="s">
        <v>28</v>
      </c>
    </row>
    <row r="10" spans="1:74" s="1" customFormat="1" ht="12" customHeight="1">
      <c r="B10" s="21"/>
      <c r="C10" s="22"/>
      <c r="D10" s="29" t="s">
        <v>29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30</v>
      </c>
      <c r="AL10" s="22"/>
      <c r="AM10" s="22"/>
      <c r="AN10" s="27" t="s">
        <v>20</v>
      </c>
      <c r="AO10" s="22"/>
      <c r="AP10" s="22"/>
      <c r="AQ10" s="22"/>
      <c r="AR10" s="20"/>
      <c r="BE10" s="362"/>
      <c r="BS10" s="17" t="s">
        <v>18</v>
      </c>
    </row>
    <row r="11" spans="1:74" s="1" customFormat="1" ht="18.5" customHeight="1">
      <c r="B11" s="21"/>
      <c r="C11" s="22"/>
      <c r="D11" s="22"/>
      <c r="E11" s="27" t="s">
        <v>24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31</v>
      </c>
      <c r="AL11" s="22"/>
      <c r="AM11" s="22"/>
      <c r="AN11" s="27" t="s">
        <v>20</v>
      </c>
      <c r="AO11" s="22"/>
      <c r="AP11" s="22"/>
      <c r="AQ11" s="22"/>
      <c r="AR11" s="20"/>
      <c r="BE11" s="362"/>
      <c r="BS11" s="17" t="s">
        <v>18</v>
      </c>
    </row>
    <row r="12" spans="1:74" s="1" customFormat="1" ht="7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62"/>
      <c r="BS12" s="17" t="s">
        <v>18</v>
      </c>
    </row>
    <row r="13" spans="1:74" s="1" customFormat="1" ht="12" customHeight="1">
      <c r="B13" s="21"/>
      <c r="C13" s="22"/>
      <c r="D13" s="29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30</v>
      </c>
      <c r="AL13" s="22"/>
      <c r="AM13" s="22"/>
      <c r="AN13" s="31" t="s">
        <v>33</v>
      </c>
      <c r="AO13" s="22"/>
      <c r="AP13" s="22"/>
      <c r="AQ13" s="22"/>
      <c r="AR13" s="20"/>
      <c r="BE13" s="362"/>
      <c r="BS13" s="17" t="s">
        <v>18</v>
      </c>
    </row>
    <row r="14" spans="1:74" ht="12.5">
      <c r="B14" s="21"/>
      <c r="C14" s="22"/>
      <c r="D14" s="22"/>
      <c r="E14" s="367" t="s">
        <v>33</v>
      </c>
      <c r="F14" s="368"/>
      <c r="G14" s="368"/>
      <c r="H14" s="368"/>
      <c r="I14" s="368"/>
      <c r="J14" s="368"/>
      <c r="K14" s="368"/>
      <c r="L14" s="368"/>
      <c r="M14" s="368"/>
      <c r="N14" s="368"/>
      <c r="O14" s="368"/>
      <c r="P14" s="368"/>
      <c r="Q14" s="368"/>
      <c r="R14" s="368"/>
      <c r="S14" s="368"/>
      <c r="T14" s="368"/>
      <c r="U14" s="368"/>
      <c r="V14" s="368"/>
      <c r="W14" s="368"/>
      <c r="X14" s="368"/>
      <c r="Y14" s="368"/>
      <c r="Z14" s="368"/>
      <c r="AA14" s="368"/>
      <c r="AB14" s="368"/>
      <c r="AC14" s="368"/>
      <c r="AD14" s="368"/>
      <c r="AE14" s="368"/>
      <c r="AF14" s="368"/>
      <c r="AG14" s="368"/>
      <c r="AH14" s="368"/>
      <c r="AI14" s="368"/>
      <c r="AJ14" s="368"/>
      <c r="AK14" s="29" t="s">
        <v>31</v>
      </c>
      <c r="AL14" s="22"/>
      <c r="AM14" s="22"/>
      <c r="AN14" s="31" t="s">
        <v>33</v>
      </c>
      <c r="AO14" s="22"/>
      <c r="AP14" s="22"/>
      <c r="AQ14" s="22"/>
      <c r="AR14" s="20"/>
      <c r="BE14" s="362"/>
      <c r="BS14" s="17" t="s">
        <v>18</v>
      </c>
    </row>
    <row r="15" spans="1:74" s="1" customFormat="1" ht="7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62"/>
      <c r="BS15" s="17" t="s">
        <v>4</v>
      </c>
    </row>
    <row r="16" spans="1:74" s="1" customFormat="1" ht="12" customHeight="1">
      <c r="B16" s="21"/>
      <c r="C16" s="22"/>
      <c r="D16" s="29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30</v>
      </c>
      <c r="AL16" s="22"/>
      <c r="AM16" s="22"/>
      <c r="AN16" s="27" t="s">
        <v>35</v>
      </c>
      <c r="AO16" s="22"/>
      <c r="AP16" s="22"/>
      <c r="AQ16" s="22"/>
      <c r="AR16" s="20"/>
      <c r="BE16" s="362"/>
      <c r="BS16" s="17" t="s">
        <v>4</v>
      </c>
    </row>
    <row r="17" spans="1:71" s="1" customFormat="1" ht="18.5" customHeight="1">
      <c r="B17" s="21"/>
      <c r="C17" s="22"/>
      <c r="D17" s="22"/>
      <c r="E17" s="27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31</v>
      </c>
      <c r="AL17" s="22"/>
      <c r="AM17" s="22"/>
      <c r="AN17" s="27" t="s">
        <v>37</v>
      </c>
      <c r="AO17" s="22"/>
      <c r="AP17" s="22"/>
      <c r="AQ17" s="22"/>
      <c r="AR17" s="20"/>
      <c r="BE17" s="362"/>
      <c r="BS17" s="17" t="s">
        <v>38</v>
      </c>
    </row>
    <row r="18" spans="1:71" s="1" customFormat="1" ht="7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62"/>
      <c r="BS18" s="17" t="s">
        <v>6</v>
      </c>
    </row>
    <row r="19" spans="1:71" s="1" customFormat="1" ht="12" customHeight="1">
      <c r="B19" s="21"/>
      <c r="C19" s="22"/>
      <c r="D19" s="29" t="s">
        <v>39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30</v>
      </c>
      <c r="AL19" s="22"/>
      <c r="AM19" s="22"/>
      <c r="AN19" s="27" t="s">
        <v>35</v>
      </c>
      <c r="AO19" s="22"/>
      <c r="AP19" s="22"/>
      <c r="AQ19" s="22"/>
      <c r="AR19" s="20"/>
      <c r="BE19" s="362"/>
      <c r="BS19" s="17" t="s">
        <v>6</v>
      </c>
    </row>
    <row r="20" spans="1:71" s="1" customFormat="1" ht="18.5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31</v>
      </c>
      <c r="AL20" s="22"/>
      <c r="AM20" s="22"/>
      <c r="AN20" s="27" t="s">
        <v>37</v>
      </c>
      <c r="AO20" s="22"/>
      <c r="AP20" s="22"/>
      <c r="AQ20" s="22"/>
      <c r="AR20" s="20"/>
      <c r="BE20" s="362"/>
      <c r="BS20" s="17" t="s">
        <v>4</v>
      </c>
    </row>
    <row r="21" spans="1:71" s="1" customFormat="1" ht="7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62"/>
    </row>
    <row r="22" spans="1:71" s="1" customFormat="1" ht="12" customHeight="1">
      <c r="B22" s="21"/>
      <c r="C22" s="22"/>
      <c r="D22" s="29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62"/>
    </row>
    <row r="23" spans="1:71" s="1" customFormat="1" ht="47.25" customHeight="1">
      <c r="B23" s="21"/>
      <c r="C23" s="22"/>
      <c r="D23" s="22"/>
      <c r="E23" s="369" t="s">
        <v>41</v>
      </c>
      <c r="F23" s="369"/>
      <c r="G23" s="369"/>
      <c r="H23" s="369"/>
      <c r="I23" s="369"/>
      <c r="J23" s="369"/>
      <c r="K23" s="369"/>
      <c r="L23" s="369"/>
      <c r="M23" s="369"/>
      <c r="N23" s="369"/>
      <c r="O23" s="369"/>
      <c r="P23" s="369"/>
      <c r="Q23" s="369"/>
      <c r="R23" s="369"/>
      <c r="S23" s="369"/>
      <c r="T23" s="369"/>
      <c r="U23" s="369"/>
      <c r="V23" s="369"/>
      <c r="W23" s="369"/>
      <c r="X23" s="369"/>
      <c r="Y23" s="369"/>
      <c r="Z23" s="369"/>
      <c r="AA23" s="369"/>
      <c r="AB23" s="369"/>
      <c r="AC23" s="369"/>
      <c r="AD23" s="369"/>
      <c r="AE23" s="369"/>
      <c r="AF23" s="369"/>
      <c r="AG23" s="369"/>
      <c r="AH23" s="369"/>
      <c r="AI23" s="369"/>
      <c r="AJ23" s="369"/>
      <c r="AK23" s="369"/>
      <c r="AL23" s="369"/>
      <c r="AM23" s="369"/>
      <c r="AN23" s="369"/>
      <c r="AO23" s="22"/>
      <c r="AP23" s="22"/>
      <c r="AQ23" s="22"/>
      <c r="AR23" s="20"/>
      <c r="BE23" s="362"/>
    </row>
    <row r="24" spans="1:71" s="1" customFormat="1" ht="7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62"/>
    </row>
    <row r="25" spans="1:71" s="1" customFormat="1" ht="7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62"/>
    </row>
    <row r="26" spans="1:71" s="2" customFormat="1" ht="25.9" customHeight="1">
      <c r="A26" s="34"/>
      <c r="B26" s="35"/>
      <c r="C26" s="36"/>
      <c r="D26" s="37" t="s">
        <v>42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70">
        <f>ROUND(AG54,2)</f>
        <v>0</v>
      </c>
      <c r="AL26" s="371"/>
      <c r="AM26" s="371"/>
      <c r="AN26" s="371"/>
      <c r="AO26" s="371"/>
      <c r="AP26" s="36"/>
      <c r="AQ26" s="36"/>
      <c r="AR26" s="39"/>
      <c r="BE26" s="362"/>
    </row>
    <row r="27" spans="1:71" s="2" customFormat="1" ht="7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62"/>
    </row>
    <row r="28" spans="1:71" s="2" customFormat="1" ht="12.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72" t="s">
        <v>43</v>
      </c>
      <c r="M28" s="372"/>
      <c r="N28" s="372"/>
      <c r="O28" s="372"/>
      <c r="P28" s="372"/>
      <c r="Q28" s="36"/>
      <c r="R28" s="36"/>
      <c r="S28" s="36"/>
      <c r="T28" s="36"/>
      <c r="U28" s="36"/>
      <c r="V28" s="36"/>
      <c r="W28" s="372" t="s">
        <v>44</v>
      </c>
      <c r="X28" s="372"/>
      <c r="Y28" s="372"/>
      <c r="Z28" s="372"/>
      <c r="AA28" s="372"/>
      <c r="AB28" s="372"/>
      <c r="AC28" s="372"/>
      <c r="AD28" s="372"/>
      <c r="AE28" s="372"/>
      <c r="AF28" s="36"/>
      <c r="AG28" s="36"/>
      <c r="AH28" s="36"/>
      <c r="AI28" s="36"/>
      <c r="AJ28" s="36"/>
      <c r="AK28" s="372" t="s">
        <v>45</v>
      </c>
      <c r="AL28" s="372"/>
      <c r="AM28" s="372"/>
      <c r="AN28" s="372"/>
      <c r="AO28" s="372"/>
      <c r="AP28" s="36"/>
      <c r="AQ28" s="36"/>
      <c r="AR28" s="39"/>
      <c r="BE28" s="362"/>
    </row>
    <row r="29" spans="1:71" s="3" customFormat="1" ht="14.4" customHeight="1">
      <c r="B29" s="40"/>
      <c r="C29" s="41"/>
      <c r="D29" s="29" t="s">
        <v>46</v>
      </c>
      <c r="E29" s="41"/>
      <c r="F29" s="29" t="s">
        <v>47</v>
      </c>
      <c r="G29" s="41"/>
      <c r="H29" s="41"/>
      <c r="I29" s="41"/>
      <c r="J29" s="41"/>
      <c r="K29" s="41"/>
      <c r="L29" s="375">
        <v>0.21</v>
      </c>
      <c r="M29" s="374"/>
      <c r="N29" s="374"/>
      <c r="O29" s="374"/>
      <c r="P29" s="374"/>
      <c r="Q29" s="41"/>
      <c r="R29" s="41"/>
      <c r="S29" s="41"/>
      <c r="T29" s="41"/>
      <c r="U29" s="41"/>
      <c r="V29" s="41"/>
      <c r="W29" s="373">
        <f>ROUND(AZ54, 2)</f>
        <v>0</v>
      </c>
      <c r="X29" s="374"/>
      <c r="Y29" s="374"/>
      <c r="Z29" s="374"/>
      <c r="AA29" s="374"/>
      <c r="AB29" s="374"/>
      <c r="AC29" s="374"/>
      <c r="AD29" s="374"/>
      <c r="AE29" s="374"/>
      <c r="AF29" s="41"/>
      <c r="AG29" s="41"/>
      <c r="AH29" s="41"/>
      <c r="AI29" s="41"/>
      <c r="AJ29" s="41"/>
      <c r="AK29" s="373">
        <f>ROUND(AV54, 2)</f>
        <v>0</v>
      </c>
      <c r="AL29" s="374"/>
      <c r="AM29" s="374"/>
      <c r="AN29" s="374"/>
      <c r="AO29" s="374"/>
      <c r="AP29" s="41"/>
      <c r="AQ29" s="41"/>
      <c r="AR29" s="42"/>
      <c r="BE29" s="363"/>
    </row>
    <row r="30" spans="1:71" s="3" customFormat="1" ht="14.4" customHeight="1">
      <c r="B30" s="40"/>
      <c r="C30" s="41"/>
      <c r="D30" s="41"/>
      <c r="E30" s="41"/>
      <c r="F30" s="29" t="s">
        <v>48</v>
      </c>
      <c r="G30" s="41"/>
      <c r="H30" s="41"/>
      <c r="I30" s="41"/>
      <c r="J30" s="41"/>
      <c r="K30" s="41"/>
      <c r="L30" s="375">
        <v>0.15</v>
      </c>
      <c r="M30" s="374"/>
      <c r="N30" s="374"/>
      <c r="O30" s="374"/>
      <c r="P30" s="374"/>
      <c r="Q30" s="41"/>
      <c r="R30" s="41"/>
      <c r="S30" s="41"/>
      <c r="T30" s="41"/>
      <c r="U30" s="41"/>
      <c r="V30" s="41"/>
      <c r="W30" s="373">
        <f>ROUND(BA54, 2)</f>
        <v>0</v>
      </c>
      <c r="X30" s="374"/>
      <c r="Y30" s="374"/>
      <c r="Z30" s="374"/>
      <c r="AA30" s="374"/>
      <c r="AB30" s="374"/>
      <c r="AC30" s="374"/>
      <c r="AD30" s="374"/>
      <c r="AE30" s="374"/>
      <c r="AF30" s="41"/>
      <c r="AG30" s="41"/>
      <c r="AH30" s="41"/>
      <c r="AI30" s="41"/>
      <c r="AJ30" s="41"/>
      <c r="AK30" s="373">
        <f>ROUND(AW54, 2)</f>
        <v>0</v>
      </c>
      <c r="AL30" s="374"/>
      <c r="AM30" s="374"/>
      <c r="AN30" s="374"/>
      <c r="AO30" s="374"/>
      <c r="AP30" s="41"/>
      <c r="AQ30" s="41"/>
      <c r="AR30" s="42"/>
      <c r="BE30" s="363"/>
    </row>
    <row r="31" spans="1:71" s="3" customFormat="1" ht="14.4" hidden="1" customHeight="1">
      <c r="B31" s="40"/>
      <c r="C31" s="41"/>
      <c r="D31" s="41"/>
      <c r="E31" s="41"/>
      <c r="F31" s="29" t="s">
        <v>49</v>
      </c>
      <c r="G31" s="41"/>
      <c r="H31" s="41"/>
      <c r="I31" s="41"/>
      <c r="J31" s="41"/>
      <c r="K31" s="41"/>
      <c r="L31" s="375">
        <v>0.21</v>
      </c>
      <c r="M31" s="374"/>
      <c r="N31" s="374"/>
      <c r="O31" s="374"/>
      <c r="P31" s="374"/>
      <c r="Q31" s="41"/>
      <c r="R31" s="41"/>
      <c r="S31" s="41"/>
      <c r="T31" s="41"/>
      <c r="U31" s="41"/>
      <c r="V31" s="41"/>
      <c r="W31" s="373">
        <f>ROUND(BB54, 2)</f>
        <v>0</v>
      </c>
      <c r="X31" s="374"/>
      <c r="Y31" s="374"/>
      <c r="Z31" s="374"/>
      <c r="AA31" s="374"/>
      <c r="AB31" s="374"/>
      <c r="AC31" s="374"/>
      <c r="AD31" s="374"/>
      <c r="AE31" s="374"/>
      <c r="AF31" s="41"/>
      <c r="AG31" s="41"/>
      <c r="AH31" s="41"/>
      <c r="AI31" s="41"/>
      <c r="AJ31" s="41"/>
      <c r="AK31" s="373">
        <v>0</v>
      </c>
      <c r="AL31" s="374"/>
      <c r="AM31" s="374"/>
      <c r="AN31" s="374"/>
      <c r="AO31" s="374"/>
      <c r="AP31" s="41"/>
      <c r="AQ31" s="41"/>
      <c r="AR31" s="42"/>
      <c r="BE31" s="363"/>
    </row>
    <row r="32" spans="1:71" s="3" customFormat="1" ht="14.4" hidden="1" customHeight="1">
      <c r="B32" s="40"/>
      <c r="C32" s="41"/>
      <c r="D32" s="41"/>
      <c r="E32" s="41"/>
      <c r="F32" s="29" t="s">
        <v>50</v>
      </c>
      <c r="G32" s="41"/>
      <c r="H32" s="41"/>
      <c r="I32" s="41"/>
      <c r="J32" s="41"/>
      <c r="K32" s="41"/>
      <c r="L32" s="375">
        <v>0.15</v>
      </c>
      <c r="M32" s="374"/>
      <c r="N32" s="374"/>
      <c r="O32" s="374"/>
      <c r="P32" s="374"/>
      <c r="Q32" s="41"/>
      <c r="R32" s="41"/>
      <c r="S32" s="41"/>
      <c r="T32" s="41"/>
      <c r="U32" s="41"/>
      <c r="V32" s="41"/>
      <c r="W32" s="373">
        <f>ROUND(BC54, 2)</f>
        <v>0</v>
      </c>
      <c r="X32" s="374"/>
      <c r="Y32" s="374"/>
      <c r="Z32" s="374"/>
      <c r="AA32" s="374"/>
      <c r="AB32" s="374"/>
      <c r="AC32" s="374"/>
      <c r="AD32" s="374"/>
      <c r="AE32" s="374"/>
      <c r="AF32" s="41"/>
      <c r="AG32" s="41"/>
      <c r="AH32" s="41"/>
      <c r="AI32" s="41"/>
      <c r="AJ32" s="41"/>
      <c r="AK32" s="373">
        <v>0</v>
      </c>
      <c r="AL32" s="374"/>
      <c r="AM32" s="374"/>
      <c r="AN32" s="374"/>
      <c r="AO32" s="374"/>
      <c r="AP32" s="41"/>
      <c r="AQ32" s="41"/>
      <c r="AR32" s="42"/>
      <c r="BE32" s="363"/>
    </row>
    <row r="33" spans="1:57" s="3" customFormat="1" ht="14.4" hidden="1" customHeight="1">
      <c r="B33" s="40"/>
      <c r="C33" s="41"/>
      <c r="D33" s="41"/>
      <c r="E33" s="41"/>
      <c r="F33" s="29" t="s">
        <v>51</v>
      </c>
      <c r="G33" s="41"/>
      <c r="H33" s="41"/>
      <c r="I33" s="41"/>
      <c r="J33" s="41"/>
      <c r="K33" s="41"/>
      <c r="L33" s="375">
        <v>0</v>
      </c>
      <c r="M33" s="374"/>
      <c r="N33" s="374"/>
      <c r="O33" s="374"/>
      <c r="P33" s="374"/>
      <c r="Q33" s="41"/>
      <c r="R33" s="41"/>
      <c r="S33" s="41"/>
      <c r="T33" s="41"/>
      <c r="U33" s="41"/>
      <c r="V33" s="41"/>
      <c r="W33" s="373">
        <f>ROUND(BD54, 2)</f>
        <v>0</v>
      </c>
      <c r="X33" s="374"/>
      <c r="Y33" s="374"/>
      <c r="Z33" s="374"/>
      <c r="AA33" s="374"/>
      <c r="AB33" s="374"/>
      <c r="AC33" s="374"/>
      <c r="AD33" s="374"/>
      <c r="AE33" s="374"/>
      <c r="AF33" s="41"/>
      <c r="AG33" s="41"/>
      <c r="AH33" s="41"/>
      <c r="AI33" s="41"/>
      <c r="AJ33" s="41"/>
      <c r="AK33" s="373">
        <v>0</v>
      </c>
      <c r="AL33" s="374"/>
      <c r="AM33" s="374"/>
      <c r="AN33" s="374"/>
      <c r="AO33" s="374"/>
      <c r="AP33" s="41"/>
      <c r="AQ33" s="41"/>
      <c r="AR33" s="42"/>
    </row>
    <row r="34" spans="1:57" s="2" customFormat="1" ht="7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52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53</v>
      </c>
      <c r="U35" s="45"/>
      <c r="V35" s="45"/>
      <c r="W35" s="45"/>
      <c r="X35" s="379" t="s">
        <v>54</v>
      </c>
      <c r="Y35" s="377"/>
      <c r="Z35" s="377"/>
      <c r="AA35" s="377"/>
      <c r="AB35" s="377"/>
      <c r="AC35" s="45"/>
      <c r="AD35" s="45"/>
      <c r="AE35" s="45"/>
      <c r="AF35" s="45"/>
      <c r="AG35" s="45"/>
      <c r="AH35" s="45"/>
      <c r="AI35" s="45"/>
      <c r="AJ35" s="45"/>
      <c r="AK35" s="376">
        <f>SUM(AK26:AK33)</f>
        <v>0</v>
      </c>
      <c r="AL35" s="377"/>
      <c r="AM35" s="377"/>
      <c r="AN35" s="377"/>
      <c r="AO35" s="378"/>
      <c r="AP35" s="43"/>
      <c r="AQ35" s="43"/>
      <c r="AR35" s="39"/>
      <c r="BE35" s="34"/>
    </row>
    <row r="36" spans="1:57" s="2" customFormat="1" ht="7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7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7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5" customHeight="1">
      <c r="A42" s="34"/>
      <c r="B42" s="35"/>
      <c r="C42" s="23" t="s">
        <v>55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7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7220703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7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37" t="str">
        <f>K6</f>
        <v>Sanace vlhkého zdiva III. ZŠ ul. 8. května 63, Šumperk</v>
      </c>
      <c r="M45" s="338"/>
      <c r="N45" s="338"/>
      <c r="O45" s="338"/>
      <c r="P45" s="338"/>
      <c r="Q45" s="338"/>
      <c r="R45" s="338"/>
      <c r="S45" s="338"/>
      <c r="T45" s="338"/>
      <c r="U45" s="338"/>
      <c r="V45" s="338"/>
      <c r="W45" s="338"/>
      <c r="X45" s="338"/>
      <c r="Y45" s="338"/>
      <c r="Z45" s="338"/>
      <c r="AA45" s="338"/>
      <c r="AB45" s="338"/>
      <c r="AC45" s="338"/>
      <c r="AD45" s="338"/>
      <c r="AE45" s="338"/>
      <c r="AF45" s="338"/>
      <c r="AG45" s="338"/>
      <c r="AH45" s="338"/>
      <c r="AI45" s="338"/>
      <c r="AJ45" s="338"/>
      <c r="AK45" s="338"/>
      <c r="AL45" s="338"/>
      <c r="AM45" s="338"/>
      <c r="AN45" s="338"/>
      <c r="AO45" s="338"/>
      <c r="AP45" s="56"/>
      <c r="AQ45" s="56"/>
      <c r="AR45" s="57"/>
    </row>
    <row r="46" spans="1:57" s="2" customFormat="1" ht="7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23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25</v>
      </c>
      <c r="AJ47" s="36"/>
      <c r="AK47" s="36"/>
      <c r="AL47" s="36"/>
      <c r="AM47" s="339" t="str">
        <f>IF(AN8= "","",AN8)</f>
        <v>23. 8. 2022</v>
      </c>
      <c r="AN47" s="339"/>
      <c r="AO47" s="36"/>
      <c r="AP47" s="36"/>
      <c r="AQ47" s="36"/>
      <c r="AR47" s="39"/>
      <c r="BE47" s="34"/>
    </row>
    <row r="48" spans="1:57" s="2" customFormat="1" ht="7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15" customHeight="1">
      <c r="A49" s="34"/>
      <c r="B49" s="35"/>
      <c r="C49" s="29" t="s">
        <v>29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34</v>
      </c>
      <c r="AJ49" s="36"/>
      <c r="AK49" s="36"/>
      <c r="AL49" s="36"/>
      <c r="AM49" s="346" t="str">
        <f>IF(E17="","",E17)</f>
        <v>PVLK PROJECT s.r.o.</v>
      </c>
      <c r="AN49" s="347"/>
      <c r="AO49" s="347"/>
      <c r="AP49" s="347"/>
      <c r="AQ49" s="36"/>
      <c r="AR49" s="39"/>
      <c r="AS49" s="340" t="s">
        <v>56</v>
      </c>
      <c r="AT49" s="341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15" customHeight="1">
      <c r="A50" s="34"/>
      <c r="B50" s="35"/>
      <c r="C50" s="29" t="s">
        <v>32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39</v>
      </c>
      <c r="AJ50" s="36"/>
      <c r="AK50" s="36"/>
      <c r="AL50" s="36"/>
      <c r="AM50" s="346" t="str">
        <f>IF(E20="","",E20)</f>
        <v>PVLK PROJECT s.r.o.</v>
      </c>
      <c r="AN50" s="347"/>
      <c r="AO50" s="347"/>
      <c r="AP50" s="347"/>
      <c r="AQ50" s="36"/>
      <c r="AR50" s="39"/>
      <c r="AS50" s="342"/>
      <c r="AT50" s="343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7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44"/>
      <c r="AT51" s="345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48" t="s">
        <v>57</v>
      </c>
      <c r="D52" s="349"/>
      <c r="E52" s="349"/>
      <c r="F52" s="349"/>
      <c r="G52" s="349"/>
      <c r="H52" s="66"/>
      <c r="I52" s="351" t="s">
        <v>58</v>
      </c>
      <c r="J52" s="349"/>
      <c r="K52" s="349"/>
      <c r="L52" s="349"/>
      <c r="M52" s="349"/>
      <c r="N52" s="349"/>
      <c r="O52" s="349"/>
      <c r="P52" s="349"/>
      <c r="Q52" s="349"/>
      <c r="R52" s="349"/>
      <c r="S52" s="349"/>
      <c r="T52" s="349"/>
      <c r="U52" s="349"/>
      <c r="V52" s="349"/>
      <c r="W52" s="349"/>
      <c r="X52" s="349"/>
      <c r="Y52" s="349"/>
      <c r="Z52" s="349"/>
      <c r="AA52" s="349"/>
      <c r="AB52" s="349"/>
      <c r="AC52" s="349"/>
      <c r="AD52" s="349"/>
      <c r="AE52" s="349"/>
      <c r="AF52" s="349"/>
      <c r="AG52" s="350" t="s">
        <v>59</v>
      </c>
      <c r="AH52" s="349"/>
      <c r="AI52" s="349"/>
      <c r="AJ52" s="349"/>
      <c r="AK52" s="349"/>
      <c r="AL52" s="349"/>
      <c r="AM52" s="349"/>
      <c r="AN52" s="351" t="s">
        <v>60</v>
      </c>
      <c r="AO52" s="349"/>
      <c r="AP52" s="349"/>
      <c r="AQ52" s="67" t="s">
        <v>61</v>
      </c>
      <c r="AR52" s="39"/>
      <c r="AS52" s="68" t="s">
        <v>62</v>
      </c>
      <c r="AT52" s="69" t="s">
        <v>63</v>
      </c>
      <c r="AU52" s="69" t="s">
        <v>64</v>
      </c>
      <c r="AV52" s="69" t="s">
        <v>65</v>
      </c>
      <c r="AW52" s="69" t="s">
        <v>66</v>
      </c>
      <c r="AX52" s="69" t="s">
        <v>67</v>
      </c>
      <c r="AY52" s="69" t="s">
        <v>68</v>
      </c>
      <c r="AZ52" s="69" t="s">
        <v>69</v>
      </c>
      <c r="BA52" s="69" t="s">
        <v>70</v>
      </c>
      <c r="BB52" s="69" t="s">
        <v>71</v>
      </c>
      <c r="BC52" s="69" t="s">
        <v>72</v>
      </c>
      <c r="BD52" s="70" t="s">
        <v>73</v>
      </c>
      <c r="BE52" s="34"/>
    </row>
    <row r="53" spans="1:91" s="2" customFormat="1" ht="10.7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" customHeight="1">
      <c r="B54" s="74"/>
      <c r="C54" s="75" t="s">
        <v>74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59">
        <f>ROUND(AG55,2)</f>
        <v>0</v>
      </c>
      <c r="AH54" s="359"/>
      <c r="AI54" s="359"/>
      <c r="AJ54" s="359"/>
      <c r="AK54" s="359"/>
      <c r="AL54" s="359"/>
      <c r="AM54" s="359"/>
      <c r="AN54" s="360">
        <f t="shared" ref="AN54:AN62" si="0">SUM(AG54,AT54)</f>
        <v>0</v>
      </c>
      <c r="AO54" s="360"/>
      <c r="AP54" s="360"/>
      <c r="AQ54" s="78" t="s">
        <v>20</v>
      </c>
      <c r="AR54" s="79"/>
      <c r="AS54" s="80">
        <f>ROUND(AS55,2)</f>
        <v>0</v>
      </c>
      <c r="AT54" s="81">
        <f t="shared" ref="AT54:AT62" si="1">ROUND(SUM(AV54:AW54),2)</f>
        <v>0</v>
      </c>
      <c r="AU54" s="82">
        <f>ROUND(AU55,5)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ROUND(AZ55,2)</f>
        <v>0</v>
      </c>
      <c r="BA54" s="81">
        <f>ROUND(BA55,2)</f>
        <v>0</v>
      </c>
      <c r="BB54" s="81">
        <f>ROUND(BB55,2)</f>
        <v>0</v>
      </c>
      <c r="BC54" s="81">
        <f>ROUND(BC55,2)</f>
        <v>0</v>
      </c>
      <c r="BD54" s="83">
        <f>ROUND(BD55,2)</f>
        <v>0</v>
      </c>
      <c r="BS54" s="84" t="s">
        <v>75</v>
      </c>
      <c r="BT54" s="84" t="s">
        <v>76</v>
      </c>
      <c r="BU54" s="85" t="s">
        <v>77</v>
      </c>
      <c r="BV54" s="84" t="s">
        <v>78</v>
      </c>
      <c r="BW54" s="84" t="s">
        <v>5</v>
      </c>
      <c r="BX54" s="84" t="s">
        <v>79</v>
      </c>
      <c r="CL54" s="84" t="s">
        <v>20</v>
      </c>
    </row>
    <row r="55" spans="1:91" s="7" customFormat="1" ht="16.5" customHeight="1">
      <c r="B55" s="86"/>
      <c r="C55" s="87"/>
      <c r="D55" s="355" t="s">
        <v>80</v>
      </c>
      <c r="E55" s="355"/>
      <c r="F55" s="355"/>
      <c r="G55" s="355"/>
      <c r="H55" s="355"/>
      <c r="I55" s="88"/>
      <c r="J55" s="355" t="s">
        <v>81</v>
      </c>
      <c r="K55" s="355"/>
      <c r="L55" s="355"/>
      <c r="M55" s="355"/>
      <c r="N55" s="355"/>
      <c r="O55" s="355"/>
      <c r="P55" s="355"/>
      <c r="Q55" s="355"/>
      <c r="R55" s="355"/>
      <c r="S55" s="355"/>
      <c r="T55" s="355"/>
      <c r="U55" s="355"/>
      <c r="V55" s="355"/>
      <c r="W55" s="355"/>
      <c r="X55" s="355"/>
      <c r="Y55" s="355"/>
      <c r="Z55" s="355"/>
      <c r="AA55" s="355"/>
      <c r="AB55" s="355"/>
      <c r="AC55" s="355"/>
      <c r="AD55" s="355"/>
      <c r="AE55" s="355"/>
      <c r="AF55" s="355"/>
      <c r="AG55" s="352">
        <f>ROUND(SUM(AG56:AG62),2)</f>
        <v>0</v>
      </c>
      <c r="AH55" s="353"/>
      <c r="AI55" s="353"/>
      <c r="AJ55" s="353"/>
      <c r="AK55" s="353"/>
      <c r="AL55" s="353"/>
      <c r="AM55" s="353"/>
      <c r="AN55" s="354">
        <f t="shared" si="0"/>
        <v>0</v>
      </c>
      <c r="AO55" s="353"/>
      <c r="AP55" s="353"/>
      <c r="AQ55" s="89" t="s">
        <v>82</v>
      </c>
      <c r="AR55" s="90"/>
      <c r="AS55" s="91">
        <f>ROUND(SUM(AS56:AS62),2)</f>
        <v>0</v>
      </c>
      <c r="AT55" s="92">
        <f t="shared" si="1"/>
        <v>0</v>
      </c>
      <c r="AU55" s="93">
        <f>ROUND(SUM(AU56:AU62),5)</f>
        <v>0</v>
      </c>
      <c r="AV55" s="92">
        <f>ROUND(AZ55*L29,2)</f>
        <v>0</v>
      </c>
      <c r="AW55" s="92">
        <f>ROUND(BA55*L30,2)</f>
        <v>0</v>
      </c>
      <c r="AX55" s="92">
        <f>ROUND(BB55*L29,2)</f>
        <v>0</v>
      </c>
      <c r="AY55" s="92">
        <f>ROUND(BC55*L30,2)</f>
        <v>0</v>
      </c>
      <c r="AZ55" s="92">
        <f>ROUND(SUM(AZ56:AZ62),2)</f>
        <v>0</v>
      </c>
      <c r="BA55" s="92">
        <f>ROUND(SUM(BA56:BA62),2)</f>
        <v>0</v>
      </c>
      <c r="BB55" s="92">
        <f>ROUND(SUM(BB56:BB62),2)</f>
        <v>0</v>
      </c>
      <c r="BC55" s="92">
        <f>ROUND(SUM(BC56:BC62),2)</f>
        <v>0</v>
      </c>
      <c r="BD55" s="94">
        <f>ROUND(SUM(BD56:BD62),2)</f>
        <v>0</v>
      </c>
      <c r="BS55" s="95" t="s">
        <v>75</v>
      </c>
      <c r="BT55" s="95" t="s">
        <v>22</v>
      </c>
      <c r="BU55" s="95" t="s">
        <v>77</v>
      </c>
      <c r="BV55" s="95" t="s">
        <v>78</v>
      </c>
      <c r="BW55" s="95" t="s">
        <v>83</v>
      </c>
      <c r="BX55" s="95" t="s">
        <v>5</v>
      </c>
      <c r="CL55" s="95" t="s">
        <v>20</v>
      </c>
      <c r="CM55" s="95" t="s">
        <v>84</v>
      </c>
    </row>
    <row r="56" spans="1:91" s="4" customFormat="1" ht="23.25" customHeight="1">
      <c r="A56" s="96" t="s">
        <v>85</v>
      </c>
      <c r="B56" s="51"/>
      <c r="C56" s="97"/>
      <c r="D56" s="97"/>
      <c r="E56" s="358" t="s">
        <v>86</v>
      </c>
      <c r="F56" s="358"/>
      <c r="G56" s="358"/>
      <c r="H56" s="358"/>
      <c r="I56" s="358"/>
      <c r="J56" s="97"/>
      <c r="K56" s="358" t="s">
        <v>87</v>
      </c>
      <c r="L56" s="358"/>
      <c r="M56" s="358"/>
      <c r="N56" s="358"/>
      <c r="O56" s="358"/>
      <c r="P56" s="358"/>
      <c r="Q56" s="358"/>
      <c r="R56" s="358"/>
      <c r="S56" s="358"/>
      <c r="T56" s="358"/>
      <c r="U56" s="358"/>
      <c r="V56" s="358"/>
      <c r="W56" s="358"/>
      <c r="X56" s="358"/>
      <c r="Y56" s="358"/>
      <c r="Z56" s="358"/>
      <c r="AA56" s="358"/>
      <c r="AB56" s="358"/>
      <c r="AC56" s="358"/>
      <c r="AD56" s="358"/>
      <c r="AE56" s="358"/>
      <c r="AF56" s="358"/>
      <c r="AG56" s="356">
        <f>'NNV-SPL - Vnitřní silnopr...'!J32</f>
        <v>0</v>
      </c>
      <c r="AH56" s="357"/>
      <c r="AI56" s="357"/>
      <c r="AJ56" s="357"/>
      <c r="AK56" s="357"/>
      <c r="AL56" s="357"/>
      <c r="AM56" s="357"/>
      <c r="AN56" s="356">
        <f t="shared" si="0"/>
        <v>0</v>
      </c>
      <c r="AO56" s="357"/>
      <c r="AP56" s="357"/>
      <c r="AQ56" s="98" t="s">
        <v>88</v>
      </c>
      <c r="AR56" s="53"/>
      <c r="AS56" s="99">
        <v>0</v>
      </c>
      <c r="AT56" s="100">
        <f t="shared" si="1"/>
        <v>0</v>
      </c>
      <c r="AU56" s="101">
        <f>'NNV-SPL - Vnitřní silnopr...'!P103</f>
        <v>0</v>
      </c>
      <c r="AV56" s="100">
        <f>'NNV-SPL - Vnitřní silnopr...'!J35</f>
        <v>0</v>
      </c>
      <c r="AW56" s="100">
        <f>'NNV-SPL - Vnitřní silnopr...'!J36</f>
        <v>0</v>
      </c>
      <c r="AX56" s="100">
        <f>'NNV-SPL - Vnitřní silnopr...'!J37</f>
        <v>0</v>
      </c>
      <c r="AY56" s="100">
        <f>'NNV-SPL - Vnitřní silnopr...'!J38</f>
        <v>0</v>
      </c>
      <c r="AZ56" s="100">
        <f>'NNV-SPL - Vnitřní silnopr...'!F35</f>
        <v>0</v>
      </c>
      <c r="BA56" s="100">
        <f>'NNV-SPL - Vnitřní silnopr...'!F36</f>
        <v>0</v>
      </c>
      <c r="BB56" s="100">
        <f>'NNV-SPL - Vnitřní silnopr...'!F37</f>
        <v>0</v>
      </c>
      <c r="BC56" s="100">
        <f>'NNV-SPL - Vnitřní silnopr...'!F38</f>
        <v>0</v>
      </c>
      <c r="BD56" s="102">
        <f>'NNV-SPL - Vnitřní silnopr...'!F39</f>
        <v>0</v>
      </c>
      <c r="BT56" s="103" t="s">
        <v>84</v>
      </c>
      <c r="BV56" s="103" t="s">
        <v>78</v>
      </c>
      <c r="BW56" s="103" t="s">
        <v>89</v>
      </c>
      <c r="BX56" s="103" t="s">
        <v>83</v>
      </c>
      <c r="CL56" s="103" t="s">
        <v>20</v>
      </c>
    </row>
    <row r="57" spans="1:91" s="4" customFormat="1" ht="35.25" customHeight="1">
      <c r="A57" s="96" t="s">
        <v>85</v>
      </c>
      <c r="B57" s="51"/>
      <c r="C57" s="97"/>
      <c r="D57" s="97"/>
      <c r="E57" s="358" t="s">
        <v>90</v>
      </c>
      <c r="F57" s="358"/>
      <c r="G57" s="358"/>
      <c r="H57" s="358"/>
      <c r="I57" s="358"/>
      <c r="J57" s="97"/>
      <c r="K57" s="358" t="s">
        <v>91</v>
      </c>
      <c r="L57" s="358"/>
      <c r="M57" s="358"/>
      <c r="N57" s="358"/>
      <c r="O57" s="358"/>
      <c r="P57" s="358"/>
      <c r="Q57" s="358"/>
      <c r="R57" s="358"/>
      <c r="S57" s="358"/>
      <c r="T57" s="358"/>
      <c r="U57" s="358"/>
      <c r="V57" s="358"/>
      <c r="W57" s="358"/>
      <c r="X57" s="358"/>
      <c r="Y57" s="358"/>
      <c r="Z57" s="358"/>
      <c r="AA57" s="358"/>
      <c r="AB57" s="358"/>
      <c r="AC57" s="358"/>
      <c r="AD57" s="358"/>
      <c r="AE57" s="358"/>
      <c r="AF57" s="358"/>
      <c r="AG57" s="356">
        <f>'NNV-KBD - Vnitřní silnopr...'!J32</f>
        <v>0</v>
      </c>
      <c r="AH57" s="357"/>
      <c r="AI57" s="357"/>
      <c r="AJ57" s="357"/>
      <c r="AK57" s="357"/>
      <c r="AL57" s="357"/>
      <c r="AM57" s="357"/>
      <c r="AN57" s="356">
        <f t="shared" si="0"/>
        <v>0</v>
      </c>
      <c r="AO57" s="357"/>
      <c r="AP57" s="357"/>
      <c r="AQ57" s="98" t="s">
        <v>88</v>
      </c>
      <c r="AR57" s="53"/>
      <c r="AS57" s="99">
        <v>0</v>
      </c>
      <c r="AT57" s="100">
        <f t="shared" si="1"/>
        <v>0</v>
      </c>
      <c r="AU57" s="101">
        <f>'NNV-KBD - Vnitřní silnopr...'!P95</f>
        <v>0</v>
      </c>
      <c r="AV57" s="100">
        <f>'NNV-KBD - Vnitřní silnopr...'!J35</f>
        <v>0</v>
      </c>
      <c r="AW57" s="100">
        <f>'NNV-KBD - Vnitřní silnopr...'!J36</f>
        <v>0</v>
      </c>
      <c r="AX57" s="100">
        <f>'NNV-KBD - Vnitřní silnopr...'!J37</f>
        <v>0</v>
      </c>
      <c r="AY57" s="100">
        <f>'NNV-KBD - Vnitřní silnopr...'!J38</f>
        <v>0</v>
      </c>
      <c r="AZ57" s="100">
        <f>'NNV-KBD - Vnitřní silnopr...'!F35</f>
        <v>0</v>
      </c>
      <c r="BA57" s="100">
        <f>'NNV-KBD - Vnitřní silnopr...'!F36</f>
        <v>0</v>
      </c>
      <c r="BB57" s="100">
        <f>'NNV-KBD - Vnitřní silnopr...'!F37</f>
        <v>0</v>
      </c>
      <c r="BC57" s="100">
        <f>'NNV-KBD - Vnitřní silnopr...'!F38</f>
        <v>0</v>
      </c>
      <c r="BD57" s="102">
        <f>'NNV-KBD - Vnitřní silnopr...'!F39</f>
        <v>0</v>
      </c>
      <c r="BT57" s="103" t="s">
        <v>84</v>
      </c>
      <c r="BV57" s="103" t="s">
        <v>78</v>
      </c>
      <c r="BW57" s="103" t="s">
        <v>92</v>
      </c>
      <c r="BX57" s="103" t="s">
        <v>83</v>
      </c>
      <c r="CL57" s="103" t="s">
        <v>20</v>
      </c>
    </row>
    <row r="58" spans="1:91" s="4" customFormat="1" ht="23.25" customHeight="1">
      <c r="A58" s="96" t="s">
        <v>85</v>
      </c>
      <c r="B58" s="51"/>
      <c r="C58" s="97"/>
      <c r="D58" s="97"/>
      <c r="E58" s="358" t="s">
        <v>93</v>
      </c>
      <c r="F58" s="358"/>
      <c r="G58" s="358"/>
      <c r="H58" s="358"/>
      <c r="I58" s="358"/>
      <c r="J58" s="97"/>
      <c r="K58" s="358" t="s">
        <v>94</v>
      </c>
      <c r="L58" s="358"/>
      <c r="M58" s="358"/>
      <c r="N58" s="358"/>
      <c r="O58" s="358"/>
      <c r="P58" s="358"/>
      <c r="Q58" s="358"/>
      <c r="R58" s="358"/>
      <c r="S58" s="358"/>
      <c r="T58" s="358"/>
      <c r="U58" s="358"/>
      <c r="V58" s="358"/>
      <c r="W58" s="358"/>
      <c r="X58" s="358"/>
      <c r="Y58" s="358"/>
      <c r="Z58" s="358"/>
      <c r="AA58" s="358"/>
      <c r="AB58" s="358"/>
      <c r="AC58" s="358"/>
      <c r="AD58" s="358"/>
      <c r="AE58" s="358"/>
      <c r="AF58" s="358"/>
      <c r="AG58" s="356">
        <f>'NNV-KBN - Vnitřní silnopr...'!J32</f>
        <v>0</v>
      </c>
      <c r="AH58" s="357"/>
      <c r="AI58" s="357"/>
      <c r="AJ58" s="357"/>
      <c r="AK58" s="357"/>
      <c r="AL58" s="357"/>
      <c r="AM58" s="357"/>
      <c r="AN58" s="356">
        <f t="shared" si="0"/>
        <v>0</v>
      </c>
      <c r="AO58" s="357"/>
      <c r="AP58" s="357"/>
      <c r="AQ58" s="98" t="s">
        <v>88</v>
      </c>
      <c r="AR58" s="53"/>
      <c r="AS58" s="99">
        <v>0</v>
      </c>
      <c r="AT58" s="100">
        <f t="shared" si="1"/>
        <v>0</v>
      </c>
      <c r="AU58" s="101">
        <f>'NNV-KBN - Vnitřní silnopr...'!P87</f>
        <v>0</v>
      </c>
      <c r="AV58" s="100">
        <f>'NNV-KBN - Vnitřní silnopr...'!J35</f>
        <v>0</v>
      </c>
      <c r="AW58" s="100">
        <f>'NNV-KBN - Vnitřní silnopr...'!J36</f>
        <v>0</v>
      </c>
      <c r="AX58" s="100">
        <f>'NNV-KBN - Vnitřní silnopr...'!J37</f>
        <v>0</v>
      </c>
      <c r="AY58" s="100">
        <f>'NNV-KBN - Vnitřní silnopr...'!J38</f>
        <v>0</v>
      </c>
      <c r="AZ58" s="100">
        <f>'NNV-KBN - Vnitřní silnopr...'!F35</f>
        <v>0</v>
      </c>
      <c r="BA58" s="100">
        <f>'NNV-KBN - Vnitřní silnopr...'!F36</f>
        <v>0</v>
      </c>
      <c r="BB58" s="100">
        <f>'NNV-KBN - Vnitřní silnopr...'!F37</f>
        <v>0</v>
      </c>
      <c r="BC58" s="100">
        <f>'NNV-KBN - Vnitřní silnopr...'!F38</f>
        <v>0</v>
      </c>
      <c r="BD58" s="102">
        <f>'NNV-KBN - Vnitřní silnopr...'!F39</f>
        <v>0</v>
      </c>
      <c r="BT58" s="103" t="s">
        <v>84</v>
      </c>
      <c r="BV58" s="103" t="s">
        <v>78</v>
      </c>
      <c r="BW58" s="103" t="s">
        <v>95</v>
      </c>
      <c r="BX58" s="103" t="s">
        <v>83</v>
      </c>
      <c r="CL58" s="103" t="s">
        <v>20</v>
      </c>
    </row>
    <row r="59" spans="1:91" s="4" customFormat="1" ht="16.5" customHeight="1">
      <c r="A59" s="96" t="s">
        <v>85</v>
      </c>
      <c r="B59" s="51"/>
      <c r="C59" s="97"/>
      <c r="D59" s="97"/>
      <c r="E59" s="358" t="s">
        <v>96</v>
      </c>
      <c r="F59" s="358"/>
      <c r="G59" s="358"/>
      <c r="H59" s="358"/>
      <c r="I59" s="358"/>
      <c r="J59" s="97"/>
      <c r="K59" s="358" t="s">
        <v>97</v>
      </c>
      <c r="L59" s="358"/>
      <c r="M59" s="358"/>
      <c r="N59" s="358"/>
      <c r="O59" s="358"/>
      <c r="P59" s="358"/>
      <c r="Q59" s="358"/>
      <c r="R59" s="358"/>
      <c r="S59" s="358"/>
      <c r="T59" s="358"/>
      <c r="U59" s="358"/>
      <c r="V59" s="358"/>
      <c r="W59" s="358"/>
      <c r="X59" s="358"/>
      <c r="Y59" s="358"/>
      <c r="Z59" s="358"/>
      <c r="AA59" s="358"/>
      <c r="AB59" s="358"/>
      <c r="AC59" s="358"/>
      <c r="AD59" s="358"/>
      <c r="AE59" s="358"/>
      <c r="AF59" s="358"/>
      <c r="AG59" s="356">
        <f>'NNV-RZ - Vnitřní silnopro...'!J32</f>
        <v>0</v>
      </c>
      <c r="AH59" s="357"/>
      <c r="AI59" s="357"/>
      <c r="AJ59" s="357"/>
      <c r="AK59" s="357"/>
      <c r="AL59" s="357"/>
      <c r="AM59" s="357"/>
      <c r="AN59" s="356">
        <f t="shared" si="0"/>
        <v>0</v>
      </c>
      <c r="AO59" s="357"/>
      <c r="AP59" s="357"/>
      <c r="AQ59" s="98" t="s">
        <v>88</v>
      </c>
      <c r="AR59" s="53"/>
      <c r="AS59" s="99">
        <v>0</v>
      </c>
      <c r="AT59" s="100">
        <f t="shared" si="1"/>
        <v>0</v>
      </c>
      <c r="AU59" s="101">
        <f>'NNV-RZ - Vnitřní silnopro...'!P87</f>
        <v>0</v>
      </c>
      <c r="AV59" s="100">
        <f>'NNV-RZ - Vnitřní silnopro...'!J35</f>
        <v>0</v>
      </c>
      <c r="AW59" s="100">
        <f>'NNV-RZ - Vnitřní silnopro...'!J36</f>
        <v>0</v>
      </c>
      <c r="AX59" s="100">
        <f>'NNV-RZ - Vnitřní silnopro...'!J37</f>
        <v>0</v>
      </c>
      <c r="AY59" s="100">
        <f>'NNV-RZ - Vnitřní silnopro...'!J38</f>
        <v>0</v>
      </c>
      <c r="AZ59" s="100">
        <f>'NNV-RZ - Vnitřní silnopro...'!F35</f>
        <v>0</v>
      </c>
      <c r="BA59" s="100">
        <f>'NNV-RZ - Vnitřní silnopro...'!F36</f>
        <v>0</v>
      </c>
      <c r="BB59" s="100">
        <f>'NNV-RZ - Vnitřní silnopro...'!F37</f>
        <v>0</v>
      </c>
      <c r="BC59" s="100">
        <f>'NNV-RZ - Vnitřní silnopro...'!F38</f>
        <v>0</v>
      </c>
      <c r="BD59" s="102">
        <f>'NNV-RZ - Vnitřní silnopro...'!F39</f>
        <v>0</v>
      </c>
      <c r="BT59" s="103" t="s">
        <v>84</v>
      </c>
      <c r="BV59" s="103" t="s">
        <v>78</v>
      </c>
      <c r="BW59" s="103" t="s">
        <v>98</v>
      </c>
      <c r="BX59" s="103" t="s">
        <v>83</v>
      </c>
      <c r="CL59" s="103" t="s">
        <v>20</v>
      </c>
    </row>
    <row r="60" spans="1:91" s="4" customFormat="1" ht="16.5" customHeight="1">
      <c r="A60" s="96" t="s">
        <v>85</v>
      </c>
      <c r="B60" s="51"/>
      <c r="C60" s="97"/>
      <c r="D60" s="97"/>
      <c r="E60" s="358" t="s">
        <v>99</v>
      </c>
      <c r="F60" s="358"/>
      <c r="G60" s="358"/>
      <c r="H60" s="358"/>
      <c r="I60" s="358"/>
      <c r="J60" s="97"/>
      <c r="K60" s="358" t="s">
        <v>100</v>
      </c>
      <c r="L60" s="358"/>
      <c r="M60" s="358"/>
      <c r="N60" s="358"/>
      <c r="O60" s="358"/>
      <c r="P60" s="358"/>
      <c r="Q60" s="358"/>
      <c r="R60" s="358"/>
      <c r="S60" s="358"/>
      <c r="T60" s="358"/>
      <c r="U60" s="358"/>
      <c r="V60" s="358"/>
      <c r="W60" s="358"/>
      <c r="X60" s="358"/>
      <c r="Y60" s="358"/>
      <c r="Z60" s="358"/>
      <c r="AA60" s="358"/>
      <c r="AB60" s="358"/>
      <c r="AC60" s="358"/>
      <c r="AD60" s="358"/>
      <c r="AE60" s="358"/>
      <c r="AF60" s="358"/>
      <c r="AG60" s="356">
        <f>'NNV-SV - Vnitřní silnopro...'!J32</f>
        <v>0</v>
      </c>
      <c r="AH60" s="357"/>
      <c r="AI60" s="357"/>
      <c r="AJ60" s="357"/>
      <c r="AK60" s="357"/>
      <c r="AL60" s="357"/>
      <c r="AM60" s="357"/>
      <c r="AN60" s="356">
        <f t="shared" si="0"/>
        <v>0</v>
      </c>
      <c r="AO60" s="357"/>
      <c r="AP60" s="357"/>
      <c r="AQ60" s="98" t="s">
        <v>88</v>
      </c>
      <c r="AR60" s="53"/>
      <c r="AS60" s="99">
        <v>0</v>
      </c>
      <c r="AT60" s="100">
        <f t="shared" si="1"/>
        <v>0</v>
      </c>
      <c r="AU60" s="101">
        <f>'NNV-SV - Vnitřní silnopro...'!P90</f>
        <v>0</v>
      </c>
      <c r="AV60" s="100">
        <f>'NNV-SV - Vnitřní silnopro...'!J35</f>
        <v>0</v>
      </c>
      <c r="AW60" s="100">
        <f>'NNV-SV - Vnitřní silnopro...'!J36</f>
        <v>0</v>
      </c>
      <c r="AX60" s="100">
        <f>'NNV-SV - Vnitřní silnopro...'!J37</f>
        <v>0</v>
      </c>
      <c r="AY60" s="100">
        <f>'NNV-SV - Vnitřní silnopro...'!J38</f>
        <v>0</v>
      </c>
      <c r="AZ60" s="100">
        <f>'NNV-SV - Vnitřní silnopro...'!F35</f>
        <v>0</v>
      </c>
      <c r="BA60" s="100">
        <f>'NNV-SV - Vnitřní silnopro...'!F36</f>
        <v>0</v>
      </c>
      <c r="BB60" s="100">
        <f>'NNV-SV - Vnitřní silnopro...'!F37</f>
        <v>0</v>
      </c>
      <c r="BC60" s="100">
        <f>'NNV-SV - Vnitřní silnopro...'!F38</f>
        <v>0</v>
      </c>
      <c r="BD60" s="102">
        <f>'NNV-SV - Vnitřní silnopro...'!F39</f>
        <v>0</v>
      </c>
      <c r="BT60" s="103" t="s">
        <v>84</v>
      </c>
      <c r="BV60" s="103" t="s">
        <v>78</v>
      </c>
      <c r="BW60" s="103" t="s">
        <v>101</v>
      </c>
      <c r="BX60" s="103" t="s">
        <v>83</v>
      </c>
      <c r="CL60" s="103" t="s">
        <v>20</v>
      </c>
    </row>
    <row r="61" spans="1:91" s="4" customFormat="1" ht="35.25" customHeight="1">
      <c r="A61" s="96" t="s">
        <v>85</v>
      </c>
      <c r="B61" s="51"/>
      <c r="C61" s="97"/>
      <c r="D61" s="97"/>
      <c r="E61" s="358" t="s">
        <v>102</v>
      </c>
      <c r="F61" s="358"/>
      <c r="G61" s="358"/>
      <c r="H61" s="358"/>
      <c r="I61" s="358"/>
      <c r="J61" s="97"/>
      <c r="K61" s="358" t="s">
        <v>103</v>
      </c>
      <c r="L61" s="358"/>
      <c r="M61" s="358"/>
      <c r="N61" s="358"/>
      <c r="O61" s="358"/>
      <c r="P61" s="358"/>
      <c r="Q61" s="358"/>
      <c r="R61" s="358"/>
      <c r="S61" s="358"/>
      <c r="T61" s="358"/>
      <c r="U61" s="358"/>
      <c r="V61" s="358"/>
      <c r="W61" s="358"/>
      <c r="X61" s="358"/>
      <c r="Y61" s="358"/>
      <c r="Z61" s="358"/>
      <c r="AA61" s="358"/>
      <c r="AB61" s="358"/>
      <c r="AC61" s="358"/>
      <c r="AD61" s="358"/>
      <c r="AE61" s="358"/>
      <c r="AF61" s="358"/>
      <c r="AG61" s="356">
        <f>'NNV-VPD - Vnitřní silnopr...'!J32</f>
        <v>0</v>
      </c>
      <c r="AH61" s="357"/>
      <c r="AI61" s="357"/>
      <c r="AJ61" s="357"/>
      <c r="AK61" s="357"/>
      <c r="AL61" s="357"/>
      <c r="AM61" s="357"/>
      <c r="AN61" s="356">
        <f t="shared" si="0"/>
        <v>0</v>
      </c>
      <c r="AO61" s="357"/>
      <c r="AP61" s="357"/>
      <c r="AQ61" s="98" t="s">
        <v>88</v>
      </c>
      <c r="AR61" s="53"/>
      <c r="AS61" s="99">
        <v>0</v>
      </c>
      <c r="AT61" s="100">
        <f t="shared" si="1"/>
        <v>0</v>
      </c>
      <c r="AU61" s="101">
        <f>'NNV-VPD - Vnitřní silnopr...'!P89</f>
        <v>0</v>
      </c>
      <c r="AV61" s="100">
        <f>'NNV-VPD - Vnitřní silnopr...'!J35</f>
        <v>0</v>
      </c>
      <c r="AW61" s="100">
        <f>'NNV-VPD - Vnitřní silnopr...'!J36</f>
        <v>0</v>
      </c>
      <c r="AX61" s="100">
        <f>'NNV-VPD - Vnitřní silnopr...'!J37</f>
        <v>0</v>
      </c>
      <c r="AY61" s="100">
        <f>'NNV-VPD - Vnitřní silnopr...'!J38</f>
        <v>0</v>
      </c>
      <c r="AZ61" s="100">
        <f>'NNV-VPD - Vnitřní silnopr...'!F35</f>
        <v>0</v>
      </c>
      <c r="BA61" s="100">
        <f>'NNV-VPD - Vnitřní silnopr...'!F36</f>
        <v>0</v>
      </c>
      <c r="BB61" s="100">
        <f>'NNV-VPD - Vnitřní silnopr...'!F37</f>
        <v>0</v>
      </c>
      <c r="BC61" s="100">
        <f>'NNV-VPD - Vnitřní silnopr...'!F38</f>
        <v>0</v>
      </c>
      <c r="BD61" s="102">
        <f>'NNV-VPD - Vnitřní silnopr...'!F39</f>
        <v>0</v>
      </c>
      <c r="BT61" s="103" t="s">
        <v>84</v>
      </c>
      <c r="BV61" s="103" t="s">
        <v>78</v>
      </c>
      <c r="BW61" s="103" t="s">
        <v>104</v>
      </c>
      <c r="BX61" s="103" t="s">
        <v>83</v>
      </c>
      <c r="CL61" s="103" t="s">
        <v>20</v>
      </c>
    </row>
    <row r="62" spans="1:91" s="4" customFormat="1" ht="23.25" customHeight="1">
      <c r="A62" s="96" t="s">
        <v>85</v>
      </c>
      <c r="B62" s="51"/>
      <c r="C62" s="97"/>
      <c r="D62" s="97"/>
      <c r="E62" s="358" t="s">
        <v>105</v>
      </c>
      <c r="F62" s="358"/>
      <c r="G62" s="358"/>
      <c r="H62" s="358"/>
      <c r="I62" s="358"/>
      <c r="J62" s="97"/>
      <c r="K62" s="358" t="s">
        <v>106</v>
      </c>
      <c r="L62" s="358"/>
      <c r="M62" s="358"/>
      <c r="N62" s="358"/>
      <c r="O62" s="358"/>
      <c r="P62" s="358"/>
      <c r="Q62" s="358"/>
      <c r="R62" s="358"/>
      <c r="S62" s="358"/>
      <c r="T62" s="358"/>
      <c r="U62" s="358"/>
      <c r="V62" s="358"/>
      <c r="W62" s="358"/>
      <c r="X62" s="358"/>
      <c r="Y62" s="358"/>
      <c r="Z62" s="358"/>
      <c r="AA62" s="358"/>
      <c r="AB62" s="358"/>
      <c r="AC62" s="358"/>
      <c r="AD62" s="358"/>
      <c r="AE62" s="358"/>
      <c r="AF62" s="358"/>
      <c r="AG62" s="356">
        <f>'NNV-VPN - Vnitřní silnopr...'!J32</f>
        <v>0</v>
      </c>
      <c r="AH62" s="357"/>
      <c r="AI62" s="357"/>
      <c r="AJ62" s="357"/>
      <c r="AK62" s="357"/>
      <c r="AL62" s="357"/>
      <c r="AM62" s="357"/>
      <c r="AN62" s="356">
        <f t="shared" si="0"/>
        <v>0</v>
      </c>
      <c r="AO62" s="357"/>
      <c r="AP62" s="357"/>
      <c r="AQ62" s="98" t="s">
        <v>88</v>
      </c>
      <c r="AR62" s="53"/>
      <c r="AS62" s="104">
        <v>0</v>
      </c>
      <c r="AT62" s="105">
        <f t="shared" si="1"/>
        <v>0</v>
      </c>
      <c r="AU62" s="106">
        <f>'NNV-VPN - Vnitřní silnopr...'!P91</f>
        <v>0</v>
      </c>
      <c r="AV62" s="105">
        <f>'NNV-VPN - Vnitřní silnopr...'!J35</f>
        <v>0</v>
      </c>
      <c r="AW62" s="105">
        <f>'NNV-VPN - Vnitřní silnopr...'!J36</f>
        <v>0</v>
      </c>
      <c r="AX62" s="105">
        <f>'NNV-VPN - Vnitřní silnopr...'!J37</f>
        <v>0</v>
      </c>
      <c r="AY62" s="105">
        <f>'NNV-VPN - Vnitřní silnopr...'!J38</f>
        <v>0</v>
      </c>
      <c r="AZ62" s="105">
        <f>'NNV-VPN - Vnitřní silnopr...'!F35</f>
        <v>0</v>
      </c>
      <c r="BA62" s="105">
        <f>'NNV-VPN - Vnitřní silnopr...'!F36</f>
        <v>0</v>
      </c>
      <c r="BB62" s="105">
        <f>'NNV-VPN - Vnitřní silnopr...'!F37</f>
        <v>0</v>
      </c>
      <c r="BC62" s="105">
        <f>'NNV-VPN - Vnitřní silnopr...'!F38</f>
        <v>0</v>
      </c>
      <c r="BD62" s="107">
        <f>'NNV-VPN - Vnitřní silnopr...'!F39</f>
        <v>0</v>
      </c>
      <c r="BT62" s="103" t="s">
        <v>84</v>
      </c>
      <c r="BV62" s="103" t="s">
        <v>78</v>
      </c>
      <c r="BW62" s="103" t="s">
        <v>107</v>
      </c>
      <c r="BX62" s="103" t="s">
        <v>83</v>
      </c>
      <c r="CL62" s="103" t="s">
        <v>20</v>
      </c>
    </row>
    <row r="63" spans="1:91" s="2" customFormat="1" ht="30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9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</row>
    <row r="64" spans="1:91" s="2" customFormat="1" ht="7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39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  <c r="BE64" s="34"/>
    </row>
  </sheetData>
  <sheetProtection algorithmName="SHA-512" hashValue="CMnccgzHa56e2+5HeZfHzUlUx3hu7Dx+Us2uQtBScZRysCG9LZ9ZHXOEA3Hz5LwJFu/Df3vBG7H+yN9t2LaOag==" saltValue="Z2fJ3W1Q5RXY1VspKCpRgpcUZWai8AfICSzlbhRfJMcwUYiG8xQwQhlEI7tV5KuyD0UNT/uI6koS0V4oGGoVWg==" spinCount="100000" sheet="1" objects="1" scenarios="1" formatColumns="0" formatRows="0"/>
  <mergeCells count="70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62:AP62"/>
    <mergeCell ref="AG62:AM62"/>
    <mergeCell ref="E62:I62"/>
    <mergeCell ref="K62:AF62"/>
    <mergeCell ref="AG54:AM54"/>
    <mergeCell ref="AN54:AP54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L45:AO45"/>
    <mergeCell ref="AM47:AN47"/>
    <mergeCell ref="AS49:AT51"/>
    <mergeCell ref="AM49:AP49"/>
    <mergeCell ref="AM50:AP50"/>
  </mergeCells>
  <hyperlinks>
    <hyperlink ref="A56" location="'NNV-SPL - Vnitřní silnopr...'!C2" display="/" xr:uid="{00000000-0004-0000-0000-000000000000}"/>
    <hyperlink ref="A57" location="'NNV-KBD - Vnitřní silnopr...'!C2" display="/" xr:uid="{00000000-0004-0000-0000-000001000000}"/>
    <hyperlink ref="A58" location="'NNV-KBN - Vnitřní silnopr...'!C2" display="/" xr:uid="{00000000-0004-0000-0000-000002000000}"/>
    <hyperlink ref="A59" location="'NNV-RZ - Vnitřní silnopro...'!C2" display="/" xr:uid="{00000000-0004-0000-0000-000003000000}"/>
    <hyperlink ref="A60" location="'NNV-SV - Vnitřní silnopro...'!C2" display="/" xr:uid="{00000000-0004-0000-0000-000004000000}"/>
    <hyperlink ref="A61" location="'NNV-VPD - Vnitřní silnopr...'!C2" display="/" xr:uid="{00000000-0004-0000-0000-000005000000}"/>
    <hyperlink ref="A62" location="'NNV-VPN - Vnitřní silnopr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56" customWidth="1"/>
    <col min="2" max="2" width="1.6640625" style="256" customWidth="1"/>
    <col min="3" max="4" width="5" style="256" customWidth="1"/>
    <col min="5" max="5" width="11.6640625" style="256" customWidth="1"/>
    <col min="6" max="6" width="9.109375" style="256" customWidth="1"/>
    <col min="7" max="7" width="5" style="256" customWidth="1"/>
    <col min="8" max="8" width="77.77734375" style="256" customWidth="1"/>
    <col min="9" max="10" width="20" style="256" customWidth="1"/>
    <col min="11" max="11" width="1.6640625" style="256" customWidth="1"/>
  </cols>
  <sheetData>
    <row r="1" spans="2:11" s="1" customFormat="1" ht="37.5" customHeight="1"/>
    <row r="2" spans="2:11" s="1" customFormat="1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pans="2:11" s="15" customFormat="1" ht="45" customHeight="1">
      <c r="B3" s="260"/>
      <c r="C3" s="393" t="s">
        <v>725</v>
      </c>
      <c r="D3" s="393"/>
      <c r="E3" s="393"/>
      <c r="F3" s="393"/>
      <c r="G3" s="393"/>
      <c r="H3" s="393"/>
      <c r="I3" s="393"/>
      <c r="J3" s="393"/>
      <c r="K3" s="261"/>
    </row>
    <row r="4" spans="2:11" s="1" customFormat="1" ht="25.5" customHeight="1">
      <c r="B4" s="262"/>
      <c r="C4" s="398" t="s">
        <v>726</v>
      </c>
      <c r="D4" s="398"/>
      <c r="E4" s="398"/>
      <c r="F4" s="398"/>
      <c r="G4" s="398"/>
      <c r="H4" s="398"/>
      <c r="I4" s="398"/>
      <c r="J4" s="398"/>
      <c r="K4" s="263"/>
    </row>
    <row r="5" spans="2:11" s="1" customFormat="1" ht="5.25" customHeight="1">
      <c r="B5" s="262"/>
      <c r="C5" s="264"/>
      <c r="D5" s="264"/>
      <c r="E5" s="264"/>
      <c r="F5" s="264"/>
      <c r="G5" s="264"/>
      <c r="H5" s="264"/>
      <c r="I5" s="264"/>
      <c r="J5" s="264"/>
      <c r="K5" s="263"/>
    </row>
    <row r="6" spans="2:11" s="1" customFormat="1" ht="15" customHeight="1">
      <c r="B6" s="262"/>
      <c r="C6" s="397" t="s">
        <v>727</v>
      </c>
      <c r="D6" s="397"/>
      <c r="E6" s="397"/>
      <c r="F6" s="397"/>
      <c r="G6" s="397"/>
      <c r="H6" s="397"/>
      <c r="I6" s="397"/>
      <c r="J6" s="397"/>
      <c r="K6" s="263"/>
    </row>
    <row r="7" spans="2:11" s="1" customFormat="1" ht="15" customHeight="1">
      <c r="B7" s="266"/>
      <c r="C7" s="397" t="s">
        <v>728</v>
      </c>
      <c r="D7" s="397"/>
      <c r="E7" s="397"/>
      <c r="F7" s="397"/>
      <c r="G7" s="397"/>
      <c r="H7" s="397"/>
      <c r="I7" s="397"/>
      <c r="J7" s="397"/>
      <c r="K7" s="263"/>
    </row>
    <row r="8" spans="2:11" s="1" customFormat="1" ht="12.75" customHeight="1">
      <c r="B8" s="266"/>
      <c r="C8" s="265"/>
      <c r="D8" s="265"/>
      <c r="E8" s="265"/>
      <c r="F8" s="265"/>
      <c r="G8" s="265"/>
      <c r="H8" s="265"/>
      <c r="I8" s="265"/>
      <c r="J8" s="265"/>
      <c r="K8" s="263"/>
    </row>
    <row r="9" spans="2:11" s="1" customFormat="1" ht="15" customHeight="1">
      <c r="B9" s="266"/>
      <c r="C9" s="397" t="s">
        <v>729</v>
      </c>
      <c r="D9" s="397"/>
      <c r="E9" s="397"/>
      <c r="F9" s="397"/>
      <c r="G9" s="397"/>
      <c r="H9" s="397"/>
      <c r="I9" s="397"/>
      <c r="J9" s="397"/>
      <c r="K9" s="263"/>
    </row>
    <row r="10" spans="2:11" s="1" customFormat="1" ht="15" customHeight="1">
      <c r="B10" s="266"/>
      <c r="C10" s="265"/>
      <c r="D10" s="397" t="s">
        <v>730</v>
      </c>
      <c r="E10" s="397"/>
      <c r="F10" s="397"/>
      <c r="G10" s="397"/>
      <c r="H10" s="397"/>
      <c r="I10" s="397"/>
      <c r="J10" s="397"/>
      <c r="K10" s="263"/>
    </row>
    <row r="11" spans="2:11" s="1" customFormat="1" ht="15" customHeight="1">
      <c r="B11" s="266"/>
      <c r="C11" s="267"/>
      <c r="D11" s="397" t="s">
        <v>731</v>
      </c>
      <c r="E11" s="397"/>
      <c r="F11" s="397"/>
      <c r="G11" s="397"/>
      <c r="H11" s="397"/>
      <c r="I11" s="397"/>
      <c r="J11" s="397"/>
      <c r="K11" s="263"/>
    </row>
    <row r="12" spans="2:11" s="1" customFormat="1" ht="15" customHeight="1">
      <c r="B12" s="266"/>
      <c r="C12" s="267"/>
      <c r="D12" s="265"/>
      <c r="E12" s="265"/>
      <c r="F12" s="265"/>
      <c r="G12" s="265"/>
      <c r="H12" s="265"/>
      <c r="I12" s="265"/>
      <c r="J12" s="265"/>
      <c r="K12" s="263"/>
    </row>
    <row r="13" spans="2:11" s="1" customFormat="1" ht="15" customHeight="1">
      <c r="B13" s="266"/>
      <c r="C13" s="267"/>
      <c r="D13" s="268" t="s">
        <v>732</v>
      </c>
      <c r="E13" s="265"/>
      <c r="F13" s="265"/>
      <c r="G13" s="265"/>
      <c r="H13" s="265"/>
      <c r="I13" s="265"/>
      <c r="J13" s="265"/>
      <c r="K13" s="263"/>
    </row>
    <row r="14" spans="2:11" s="1" customFormat="1" ht="12.75" customHeight="1">
      <c r="B14" s="266"/>
      <c r="C14" s="267"/>
      <c r="D14" s="267"/>
      <c r="E14" s="267"/>
      <c r="F14" s="267"/>
      <c r="G14" s="267"/>
      <c r="H14" s="267"/>
      <c r="I14" s="267"/>
      <c r="J14" s="267"/>
      <c r="K14" s="263"/>
    </row>
    <row r="15" spans="2:11" s="1" customFormat="1" ht="15" customHeight="1">
      <c r="B15" s="266"/>
      <c r="C15" s="267"/>
      <c r="D15" s="397" t="s">
        <v>733</v>
      </c>
      <c r="E15" s="397"/>
      <c r="F15" s="397"/>
      <c r="G15" s="397"/>
      <c r="H15" s="397"/>
      <c r="I15" s="397"/>
      <c r="J15" s="397"/>
      <c r="K15" s="263"/>
    </row>
    <row r="16" spans="2:11" s="1" customFormat="1" ht="15" customHeight="1">
      <c r="B16" s="266"/>
      <c r="C16" s="267"/>
      <c r="D16" s="397" t="s">
        <v>734</v>
      </c>
      <c r="E16" s="397"/>
      <c r="F16" s="397"/>
      <c r="G16" s="397"/>
      <c r="H16" s="397"/>
      <c r="I16" s="397"/>
      <c r="J16" s="397"/>
      <c r="K16" s="263"/>
    </row>
    <row r="17" spans="2:11" s="1" customFormat="1" ht="15" customHeight="1">
      <c r="B17" s="266"/>
      <c r="C17" s="267"/>
      <c r="D17" s="397" t="s">
        <v>735</v>
      </c>
      <c r="E17" s="397"/>
      <c r="F17" s="397"/>
      <c r="G17" s="397"/>
      <c r="H17" s="397"/>
      <c r="I17" s="397"/>
      <c r="J17" s="397"/>
      <c r="K17" s="263"/>
    </row>
    <row r="18" spans="2:11" s="1" customFormat="1" ht="15" customHeight="1">
      <c r="B18" s="266"/>
      <c r="C18" s="267"/>
      <c r="D18" s="267"/>
      <c r="E18" s="269" t="s">
        <v>82</v>
      </c>
      <c r="F18" s="397" t="s">
        <v>736</v>
      </c>
      <c r="G18" s="397"/>
      <c r="H18" s="397"/>
      <c r="I18" s="397"/>
      <c r="J18" s="397"/>
      <c r="K18" s="263"/>
    </row>
    <row r="19" spans="2:11" s="1" customFormat="1" ht="15" customHeight="1">
      <c r="B19" s="266"/>
      <c r="C19" s="267"/>
      <c r="D19" s="267"/>
      <c r="E19" s="269" t="s">
        <v>737</v>
      </c>
      <c r="F19" s="397" t="s">
        <v>738</v>
      </c>
      <c r="G19" s="397"/>
      <c r="H19" s="397"/>
      <c r="I19" s="397"/>
      <c r="J19" s="397"/>
      <c r="K19" s="263"/>
    </row>
    <row r="20" spans="2:11" s="1" customFormat="1" ht="15" customHeight="1">
      <c r="B20" s="266"/>
      <c r="C20" s="267"/>
      <c r="D20" s="267"/>
      <c r="E20" s="269" t="s">
        <v>739</v>
      </c>
      <c r="F20" s="397" t="s">
        <v>740</v>
      </c>
      <c r="G20" s="397"/>
      <c r="H20" s="397"/>
      <c r="I20" s="397"/>
      <c r="J20" s="397"/>
      <c r="K20" s="263"/>
    </row>
    <row r="21" spans="2:11" s="1" customFormat="1" ht="15" customHeight="1">
      <c r="B21" s="266"/>
      <c r="C21" s="267"/>
      <c r="D21" s="267"/>
      <c r="E21" s="269" t="s">
        <v>741</v>
      </c>
      <c r="F21" s="397" t="s">
        <v>742</v>
      </c>
      <c r="G21" s="397"/>
      <c r="H21" s="397"/>
      <c r="I21" s="397"/>
      <c r="J21" s="397"/>
      <c r="K21" s="263"/>
    </row>
    <row r="22" spans="2:11" s="1" customFormat="1" ht="15" customHeight="1">
      <c r="B22" s="266"/>
      <c r="C22" s="267"/>
      <c r="D22" s="267"/>
      <c r="E22" s="269" t="s">
        <v>743</v>
      </c>
      <c r="F22" s="397" t="s">
        <v>744</v>
      </c>
      <c r="G22" s="397"/>
      <c r="H22" s="397"/>
      <c r="I22" s="397"/>
      <c r="J22" s="397"/>
      <c r="K22" s="263"/>
    </row>
    <row r="23" spans="2:11" s="1" customFormat="1" ht="15" customHeight="1">
      <c r="B23" s="266"/>
      <c r="C23" s="267"/>
      <c r="D23" s="267"/>
      <c r="E23" s="269" t="s">
        <v>88</v>
      </c>
      <c r="F23" s="397" t="s">
        <v>745</v>
      </c>
      <c r="G23" s="397"/>
      <c r="H23" s="397"/>
      <c r="I23" s="397"/>
      <c r="J23" s="397"/>
      <c r="K23" s="263"/>
    </row>
    <row r="24" spans="2:11" s="1" customFormat="1" ht="12.75" customHeight="1">
      <c r="B24" s="266"/>
      <c r="C24" s="267"/>
      <c r="D24" s="267"/>
      <c r="E24" s="267"/>
      <c r="F24" s="267"/>
      <c r="G24" s="267"/>
      <c r="H24" s="267"/>
      <c r="I24" s="267"/>
      <c r="J24" s="267"/>
      <c r="K24" s="263"/>
    </row>
    <row r="25" spans="2:11" s="1" customFormat="1" ht="15" customHeight="1">
      <c r="B25" s="266"/>
      <c r="C25" s="397" t="s">
        <v>746</v>
      </c>
      <c r="D25" s="397"/>
      <c r="E25" s="397"/>
      <c r="F25" s="397"/>
      <c r="G25" s="397"/>
      <c r="H25" s="397"/>
      <c r="I25" s="397"/>
      <c r="J25" s="397"/>
      <c r="K25" s="263"/>
    </row>
    <row r="26" spans="2:11" s="1" customFormat="1" ht="15" customHeight="1">
      <c r="B26" s="266"/>
      <c r="C26" s="397" t="s">
        <v>747</v>
      </c>
      <c r="D26" s="397"/>
      <c r="E26" s="397"/>
      <c r="F26" s="397"/>
      <c r="G26" s="397"/>
      <c r="H26" s="397"/>
      <c r="I26" s="397"/>
      <c r="J26" s="397"/>
      <c r="K26" s="263"/>
    </row>
    <row r="27" spans="2:11" s="1" customFormat="1" ht="15" customHeight="1">
      <c r="B27" s="266"/>
      <c r="C27" s="265"/>
      <c r="D27" s="397" t="s">
        <v>748</v>
      </c>
      <c r="E27" s="397"/>
      <c r="F27" s="397"/>
      <c r="G27" s="397"/>
      <c r="H27" s="397"/>
      <c r="I27" s="397"/>
      <c r="J27" s="397"/>
      <c r="K27" s="263"/>
    </row>
    <row r="28" spans="2:11" s="1" customFormat="1" ht="15" customHeight="1">
      <c r="B28" s="266"/>
      <c r="C28" s="267"/>
      <c r="D28" s="397" t="s">
        <v>749</v>
      </c>
      <c r="E28" s="397"/>
      <c r="F28" s="397"/>
      <c r="G28" s="397"/>
      <c r="H28" s="397"/>
      <c r="I28" s="397"/>
      <c r="J28" s="397"/>
      <c r="K28" s="263"/>
    </row>
    <row r="29" spans="2:11" s="1" customFormat="1" ht="12.75" customHeight="1">
      <c r="B29" s="266"/>
      <c r="C29" s="267"/>
      <c r="D29" s="267"/>
      <c r="E29" s="267"/>
      <c r="F29" s="267"/>
      <c r="G29" s="267"/>
      <c r="H29" s="267"/>
      <c r="I29" s="267"/>
      <c r="J29" s="267"/>
      <c r="K29" s="263"/>
    </row>
    <row r="30" spans="2:11" s="1" customFormat="1" ht="15" customHeight="1">
      <c r="B30" s="266"/>
      <c r="C30" s="267"/>
      <c r="D30" s="397" t="s">
        <v>750</v>
      </c>
      <c r="E30" s="397"/>
      <c r="F30" s="397"/>
      <c r="G30" s="397"/>
      <c r="H30" s="397"/>
      <c r="I30" s="397"/>
      <c r="J30" s="397"/>
      <c r="K30" s="263"/>
    </row>
    <row r="31" spans="2:11" s="1" customFormat="1" ht="15" customHeight="1">
      <c r="B31" s="266"/>
      <c r="C31" s="267"/>
      <c r="D31" s="397" t="s">
        <v>751</v>
      </c>
      <c r="E31" s="397"/>
      <c r="F31" s="397"/>
      <c r="G31" s="397"/>
      <c r="H31" s="397"/>
      <c r="I31" s="397"/>
      <c r="J31" s="397"/>
      <c r="K31" s="263"/>
    </row>
    <row r="32" spans="2:11" s="1" customFormat="1" ht="12.75" customHeight="1">
      <c r="B32" s="266"/>
      <c r="C32" s="267"/>
      <c r="D32" s="267"/>
      <c r="E32" s="267"/>
      <c r="F32" s="267"/>
      <c r="G32" s="267"/>
      <c r="H32" s="267"/>
      <c r="I32" s="267"/>
      <c r="J32" s="267"/>
      <c r="K32" s="263"/>
    </row>
    <row r="33" spans="2:11" s="1" customFormat="1" ht="15" customHeight="1">
      <c r="B33" s="266"/>
      <c r="C33" s="267"/>
      <c r="D33" s="397" t="s">
        <v>752</v>
      </c>
      <c r="E33" s="397"/>
      <c r="F33" s="397"/>
      <c r="G33" s="397"/>
      <c r="H33" s="397"/>
      <c r="I33" s="397"/>
      <c r="J33" s="397"/>
      <c r="K33" s="263"/>
    </row>
    <row r="34" spans="2:11" s="1" customFormat="1" ht="15" customHeight="1">
      <c r="B34" s="266"/>
      <c r="C34" s="267"/>
      <c r="D34" s="397" t="s">
        <v>753</v>
      </c>
      <c r="E34" s="397"/>
      <c r="F34" s="397"/>
      <c r="G34" s="397"/>
      <c r="H34" s="397"/>
      <c r="I34" s="397"/>
      <c r="J34" s="397"/>
      <c r="K34" s="263"/>
    </row>
    <row r="35" spans="2:11" s="1" customFormat="1" ht="15" customHeight="1">
      <c r="B35" s="266"/>
      <c r="C35" s="267"/>
      <c r="D35" s="397" t="s">
        <v>754</v>
      </c>
      <c r="E35" s="397"/>
      <c r="F35" s="397"/>
      <c r="G35" s="397"/>
      <c r="H35" s="397"/>
      <c r="I35" s="397"/>
      <c r="J35" s="397"/>
      <c r="K35" s="263"/>
    </row>
    <row r="36" spans="2:11" s="1" customFormat="1" ht="15" customHeight="1">
      <c r="B36" s="266"/>
      <c r="C36" s="267"/>
      <c r="D36" s="265"/>
      <c r="E36" s="268" t="s">
        <v>136</v>
      </c>
      <c r="F36" s="265"/>
      <c r="G36" s="397" t="s">
        <v>755</v>
      </c>
      <c r="H36" s="397"/>
      <c r="I36" s="397"/>
      <c r="J36" s="397"/>
      <c r="K36" s="263"/>
    </row>
    <row r="37" spans="2:11" s="1" customFormat="1" ht="30.75" customHeight="1">
      <c r="B37" s="266"/>
      <c r="C37" s="267"/>
      <c r="D37" s="265"/>
      <c r="E37" s="268" t="s">
        <v>756</v>
      </c>
      <c r="F37" s="265"/>
      <c r="G37" s="397" t="s">
        <v>757</v>
      </c>
      <c r="H37" s="397"/>
      <c r="I37" s="397"/>
      <c r="J37" s="397"/>
      <c r="K37" s="263"/>
    </row>
    <row r="38" spans="2:11" s="1" customFormat="1" ht="15" customHeight="1">
      <c r="B38" s="266"/>
      <c r="C38" s="267"/>
      <c r="D38" s="265"/>
      <c r="E38" s="268" t="s">
        <v>57</v>
      </c>
      <c r="F38" s="265"/>
      <c r="G38" s="397" t="s">
        <v>758</v>
      </c>
      <c r="H38" s="397"/>
      <c r="I38" s="397"/>
      <c r="J38" s="397"/>
      <c r="K38" s="263"/>
    </row>
    <row r="39" spans="2:11" s="1" customFormat="1" ht="15" customHeight="1">
      <c r="B39" s="266"/>
      <c r="C39" s="267"/>
      <c r="D39" s="265"/>
      <c r="E39" s="268" t="s">
        <v>58</v>
      </c>
      <c r="F39" s="265"/>
      <c r="G39" s="397" t="s">
        <v>759</v>
      </c>
      <c r="H39" s="397"/>
      <c r="I39" s="397"/>
      <c r="J39" s="397"/>
      <c r="K39" s="263"/>
    </row>
    <row r="40" spans="2:11" s="1" customFormat="1" ht="15" customHeight="1">
      <c r="B40" s="266"/>
      <c r="C40" s="267"/>
      <c r="D40" s="265"/>
      <c r="E40" s="268" t="s">
        <v>137</v>
      </c>
      <c r="F40" s="265"/>
      <c r="G40" s="397" t="s">
        <v>760</v>
      </c>
      <c r="H40" s="397"/>
      <c r="I40" s="397"/>
      <c r="J40" s="397"/>
      <c r="K40" s="263"/>
    </row>
    <row r="41" spans="2:11" s="1" customFormat="1" ht="15" customHeight="1">
      <c r="B41" s="266"/>
      <c r="C41" s="267"/>
      <c r="D41" s="265"/>
      <c r="E41" s="268" t="s">
        <v>138</v>
      </c>
      <c r="F41" s="265"/>
      <c r="G41" s="397" t="s">
        <v>761</v>
      </c>
      <c r="H41" s="397"/>
      <c r="I41" s="397"/>
      <c r="J41" s="397"/>
      <c r="K41" s="263"/>
    </row>
    <row r="42" spans="2:11" s="1" customFormat="1" ht="15" customHeight="1">
      <c r="B42" s="266"/>
      <c r="C42" s="267"/>
      <c r="D42" s="265"/>
      <c r="E42" s="268" t="s">
        <v>762</v>
      </c>
      <c r="F42" s="265"/>
      <c r="G42" s="397" t="s">
        <v>763</v>
      </c>
      <c r="H42" s="397"/>
      <c r="I42" s="397"/>
      <c r="J42" s="397"/>
      <c r="K42" s="263"/>
    </row>
    <row r="43" spans="2:11" s="1" customFormat="1" ht="15" customHeight="1">
      <c r="B43" s="266"/>
      <c r="C43" s="267"/>
      <c r="D43" s="265"/>
      <c r="E43" s="268"/>
      <c r="F43" s="265"/>
      <c r="G43" s="397" t="s">
        <v>764</v>
      </c>
      <c r="H43" s="397"/>
      <c r="I43" s="397"/>
      <c r="J43" s="397"/>
      <c r="K43" s="263"/>
    </row>
    <row r="44" spans="2:11" s="1" customFormat="1" ht="15" customHeight="1">
      <c r="B44" s="266"/>
      <c r="C44" s="267"/>
      <c r="D44" s="265"/>
      <c r="E44" s="268" t="s">
        <v>765</v>
      </c>
      <c r="F44" s="265"/>
      <c r="G44" s="397" t="s">
        <v>766</v>
      </c>
      <c r="H44" s="397"/>
      <c r="I44" s="397"/>
      <c r="J44" s="397"/>
      <c r="K44" s="263"/>
    </row>
    <row r="45" spans="2:11" s="1" customFormat="1" ht="15" customHeight="1">
      <c r="B45" s="266"/>
      <c r="C45" s="267"/>
      <c r="D45" s="265"/>
      <c r="E45" s="268" t="s">
        <v>140</v>
      </c>
      <c r="F45" s="265"/>
      <c r="G45" s="397" t="s">
        <v>767</v>
      </c>
      <c r="H45" s="397"/>
      <c r="I45" s="397"/>
      <c r="J45" s="397"/>
      <c r="K45" s="263"/>
    </row>
    <row r="46" spans="2:11" s="1" customFormat="1" ht="12.75" customHeight="1">
      <c r="B46" s="266"/>
      <c r="C46" s="267"/>
      <c r="D46" s="265"/>
      <c r="E46" s="265"/>
      <c r="F46" s="265"/>
      <c r="G46" s="265"/>
      <c r="H46" s="265"/>
      <c r="I46" s="265"/>
      <c r="J46" s="265"/>
      <c r="K46" s="263"/>
    </row>
    <row r="47" spans="2:11" s="1" customFormat="1" ht="15" customHeight="1">
      <c r="B47" s="266"/>
      <c r="C47" s="267"/>
      <c r="D47" s="397" t="s">
        <v>768</v>
      </c>
      <c r="E47" s="397"/>
      <c r="F47" s="397"/>
      <c r="G47" s="397"/>
      <c r="H47" s="397"/>
      <c r="I47" s="397"/>
      <c r="J47" s="397"/>
      <c r="K47" s="263"/>
    </row>
    <row r="48" spans="2:11" s="1" customFormat="1" ht="15" customHeight="1">
      <c r="B48" s="266"/>
      <c r="C48" s="267"/>
      <c r="D48" s="267"/>
      <c r="E48" s="397" t="s">
        <v>769</v>
      </c>
      <c r="F48" s="397"/>
      <c r="G48" s="397"/>
      <c r="H48" s="397"/>
      <c r="I48" s="397"/>
      <c r="J48" s="397"/>
      <c r="K48" s="263"/>
    </row>
    <row r="49" spans="2:11" s="1" customFormat="1" ht="15" customHeight="1">
      <c r="B49" s="266"/>
      <c r="C49" s="267"/>
      <c r="D49" s="267"/>
      <c r="E49" s="397" t="s">
        <v>770</v>
      </c>
      <c r="F49" s="397"/>
      <c r="G49" s="397"/>
      <c r="H49" s="397"/>
      <c r="I49" s="397"/>
      <c r="J49" s="397"/>
      <c r="K49" s="263"/>
    </row>
    <row r="50" spans="2:11" s="1" customFormat="1" ht="15" customHeight="1">
      <c r="B50" s="266"/>
      <c r="C50" s="267"/>
      <c r="D50" s="267"/>
      <c r="E50" s="397" t="s">
        <v>771</v>
      </c>
      <c r="F50" s="397"/>
      <c r="G50" s="397"/>
      <c r="H50" s="397"/>
      <c r="I50" s="397"/>
      <c r="J50" s="397"/>
      <c r="K50" s="263"/>
    </row>
    <row r="51" spans="2:11" s="1" customFormat="1" ht="15" customHeight="1">
      <c r="B51" s="266"/>
      <c r="C51" s="267"/>
      <c r="D51" s="397" t="s">
        <v>772</v>
      </c>
      <c r="E51" s="397"/>
      <c r="F51" s="397"/>
      <c r="G51" s="397"/>
      <c r="H51" s="397"/>
      <c r="I51" s="397"/>
      <c r="J51" s="397"/>
      <c r="K51" s="263"/>
    </row>
    <row r="52" spans="2:11" s="1" customFormat="1" ht="25.5" customHeight="1">
      <c r="B52" s="262"/>
      <c r="C52" s="398" t="s">
        <v>773</v>
      </c>
      <c r="D52" s="398"/>
      <c r="E52" s="398"/>
      <c r="F52" s="398"/>
      <c r="G52" s="398"/>
      <c r="H52" s="398"/>
      <c r="I52" s="398"/>
      <c r="J52" s="398"/>
      <c r="K52" s="263"/>
    </row>
    <row r="53" spans="2:11" s="1" customFormat="1" ht="5.25" customHeight="1">
      <c r="B53" s="262"/>
      <c r="C53" s="264"/>
      <c r="D53" s="264"/>
      <c r="E53" s="264"/>
      <c r="F53" s="264"/>
      <c r="G53" s="264"/>
      <c r="H53" s="264"/>
      <c r="I53" s="264"/>
      <c r="J53" s="264"/>
      <c r="K53" s="263"/>
    </row>
    <row r="54" spans="2:11" s="1" customFormat="1" ht="15" customHeight="1">
      <c r="B54" s="262"/>
      <c r="C54" s="397" t="s">
        <v>774</v>
      </c>
      <c r="D54" s="397"/>
      <c r="E54" s="397"/>
      <c r="F54" s="397"/>
      <c r="G54" s="397"/>
      <c r="H54" s="397"/>
      <c r="I54" s="397"/>
      <c r="J54" s="397"/>
      <c r="K54" s="263"/>
    </row>
    <row r="55" spans="2:11" s="1" customFormat="1" ht="15" customHeight="1">
      <c r="B55" s="262"/>
      <c r="C55" s="397" t="s">
        <v>775</v>
      </c>
      <c r="D55" s="397"/>
      <c r="E55" s="397"/>
      <c r="F55" s="397"/>
      <c r="G55" s="397"/>
      <c r="H55" s="397"/>
      <c r="I55" s="397"/>
      <c r="J55" s="397"/>
      <c r="K55" s="263"/>
    </row>
    <row r="56" spans="2:11" s="1" customFormat="1" ht="12.75" customHeight="1">
      <c r="B56" s="262"/>
      <c r="C56" s="265"/>
      <c r="D56" s="265"/>
      <c r="E56" s="265"/>
      <c r="F56" s="265"/>
      <c r="G56" s="265"/>
      <c r="H56" s="265"/>
      <c r="I56" s="265"/>
      <c r="J56" s="265"/>
      <c r="K56" s="263"/>
    </row>
    <row r="57" spans="2:11" s="1" customFormat="1" ht="15" customHeight="1">
      <c r="B57" s="262"/>
      <c r="C57" s="397" t="s">
        <v>776</v>
      </c>
      <c r="D57" s="397"/>
      <c r="E57" s="397"/>
      <c r="F57" s="397"/>
      <c r="G57" s="397"/>
      <c r="H57" s="397"/>
      <c r="I57" s="397"/>
      <c r="J57" s="397"/>
      <c r="K57" s="263"/>
    </row>
    <row r="58" spans="2:11" s="1" customFormat="1" ht="15" customHeight="1">
      <c r="B58" s="262"/>
      <c r="C58" s="267"/>
      <c r="D58" s="397" t="s">
        <v>777</v>
      </c>
      <c r="E58" s="397"/>
      <c r="F58" s="397"/>
      <c r="G58" s="397"/>
      <c r="H58" s="397"/>
      <c r="I58" s="397"/>
      <c r="J58" s="397"/>
      <c r="K58" s="263"/>
    </row>
    <row r="59" spans="2:11" s="1" customFormat="1" ht="15" customHeight="1">
      <c r="B59" s="262"/>
      <c r="C59" s="267"/>
      <c r="D59" s="397" t="s">
        <v>778</v>
      </c>
      <c r="E59" s="397"/>
      <c r="F59" s="397"/>
      <c r="G59" s="397"/>
      <c r="H59" s="397"/>
      <c r="I59" s="397"/>
      <c r="J59" s="397"/>
      <c r="K59" s="263"/>
    </row>
    <row r="60" spans="2:11" s="1" customFormat="1" ht="15" customHeight="1">
      <c r="B60" s="262"/>
      <c r="C60" s="267"/>
      <c r="D60" s="397" t="s">
        <v>779</v>
      </c>
      <c r="E60" s="397"/>
      <c r="F60" s="397"/>
      <c r="G60" s="397"/>
      <c r="H60" s="397"/>
      <c r="I60" s="397"/>
      <c r="J60" s="397"/>
      <c r="K60" s="263"/>
    </row>
    <row r="61" spans="2:11" s="1" customFormat="1" ht="15" customHeight="1">
      <c r="B61" s="262"/>
      <c r="C61" s="267"/>
      <c r="D61" s="397" t="s">
        <v>780</v>
      </c>
      <c r="E61" s="397"/>
      <c r="F61" s="397"/>
      <c r="G61" s="397"/>
      <c r="H61" s="397"/>
      <c r="I61" s="397"/>
      <c r="J61" s="397"/>
      <c r="K61" s="263"/>
    </row>
    <row r="62" spans="2:11" s="1" customFormat="1" ht="15" customHeight="1">
      <c r="B62" s="262"/>
      <c r="C62" s="267"/>
      <c r="D62" s="399" t="s">
        <v>781</v>
      </c>
      <c r="E62" s="399"/>
      <c r="F62" s="399"/>
      <c r="G62" s="399"/>
      <c r="H62" s="399"/>
      <c r="I62" s="399"/>
      <c r="J62" s="399"/>
      <c r="K62" s="263"/>
    </row>
    <row r="63" spans="2:11" s="1" customFormat="1" ht="15" customHeight="1">
      <c r="B63" s="262"/>
      <c r="C63" s="267"/>
      <c r="D63" s="397" t="s">
        <v>782</v>
      </c>
      <c r="E63" s="397"/>
      <c r="F63" s="397"/>
      <c r="G63" s="397"/>
      <c r="H63" s="397"/>
      <c r="I63" s="397"/>
      <c r="J63" s="397"/>
      <c r="K63" s="263"/>
    </row>
    <row r="64" spans="2:11" s="1" customFormat="1" ht="12.75" customHeight="1">
      <c r="B64" s="262"/>
      <c r="C64" s="267"/>
      <c r="D64" s="267"/>
      <c r="E64" s="270"/>
      <c r="F64" s="267"/>
      <c r="G64" s="267"/>
      <c r="H64" s="267"/>
      <c r="I64" s="267"/>
      <c r="J64" s="267"/>
      <c r="K64" s="263"/>
    </row>
    <row r="65" spans="2:11" s="1" customFormat="1" ht="15" customHeight="1">
      <c r="B65" s="262"/>
      <c r="C65" s="267"/>
      <c r="D65" s="397" t="s">
        <v>783</v>
      </c>
      <c r="E65" s="397"/>
      <c r="F65" s="397"/>
      <c r="G65" s="397"/>
      <c r="H65" s="397"/>
      <c r="I65" s="397"/>
      <c r="J65" s="397"/>
      <c r="K65" s="263"/>
    </row>
    <row r="66" spans="2:11" s="1" customFormat="1" ht="15" customHeight="1">
      <c r="B66" s="262"/>
      <c r="C66" s="267"/>
      <c r="D66" s="399" t="s">
        <v>784</v>
      </c>
      <c r="E66" s="399"/>
      <c r="F66" s="399"/>
      <c r="G66" s="399"/>
      <c r="H66" s="399"/>
      <c r="I66" s="399"/>
      <c r="J66" s="399"/>
      <c r="K66" s="263"/>
    </row>
    <row r="67" spans="2:11" s="1" customFormat="1" ht="15" customHeight="1">
      <c r="B67" s="262"/>
      <c r="C67" s="267"/>
      <c r="D67" s="397" t="s">
        <v>785</v>
      </c>
      <c r="E67" s="397"/>
      <c r="F67" s="397"/>
      <c r="G67" s="397"/>
      <c r="H67" s="397"/>
      <c r="I67" s="397"/>
      <c r="J67" s="397"/>
      <c r="K67" s="263"/>
    </row>
    <row r="68" spans="2:11" s="1" customFormat="1" ht="15" customHeight="1">
      <c r="B68" s="262"/>
      <c r="C68" s="267"/>
      <c r="D68" s="397" t="s">
        <v>786</v>
      </c>
      <c r="E68" s="397"/>
      <c r="F68" s="397"/>
      <c r="G68" s="397"/>
      <c r="H68" s="397"/>
      <c r="I68" s="397"/>
      <c r="J68" s="397"/>
      <c r="K68" s="263"/>
    </row>
    <row r="69" spans="2:11" s="1" customFormat="1" ht="15" customHeight="1">
      <c r="B69" s="262"/>
      <c r="C69" s="267"/>
      <c r="D69" s="397" t="s">
        <v>787</v>
      </c>
      <c r="E69" s="397"/>
      <c r="F69" s="397"/>
      <c r="G69" s="397"/>
      <c r="H69" s="397"/>
      <c r="I69" s="397"/>
      <c r="J69" s="397"/>
      <c r="K69" s="263"/>
    </row>
    <row r="70" spans="2:11" s="1" customFormat="1" ht="15" customHeight="1">
      <c r="B70" s="262"/>
      <c r="C70" s="267"/>
      <c r="D70" s="397" t="s">
        <v>788</v>
      </c>
      <c r="E70" s="397"/>
      <c r="F70" s="397"/>
      <c r="G70" s="397"/>
      <c r="H70" s="397"/>
      <c r="I70" s="397"/>
      <c r="J70" s="397"/>
      <c r="K70" s="263"/>
    </row>
    <row r="71" spans="2:1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pans="2:11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pans="2:11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pans="2:11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pans="2:11" s="1" customFormat="1" ht="45" customHeight="1">
      <c r="B75" s="279"/>
      <c r="C75" s="392" t="s">
        <v>789</v>
      </c>
      <c r="D75" s="392"/>
      <c r="E75" s="392"/>
      <c r="F75" s="392"/>
      <c r="G75" s="392"/>
      <c r="H75" s="392"/>
      <c r="I75" s="392"/>
      <c r="J75" s="392"/>
      <c r="K75" s="280"/>
    </row>
    <row r="76" spans="2:11" s="1" customFormat="1" ht="17.25" customHeight="1">
      <c r="B76" s="279"/>
      <c r="C76" s="281" t="s">
        <v>790</v>
      </c>
      <c r="D76" s="281"/>
      <c r="E76" s="281"/>
      <c r="F76" s="281" t="s">
        <v>791</v>
      </c>
      <c r="G76" s="282"/>
      <c r="H76" s="281" t="s">
        <v>58</v>
      </c>
      <c r="I76" s="281" t="s">
        <v>61</v>
      </c>
      <c r="J76" s="281" t="s">
        <v>792</v>
      </c>
      <c r="K76" s="280"/>
    </row>
    <row r="77" spans="2:11" s="1" customFormat="1" ht="17.25" customHeight="1">
      <c r="B77" s="279"/>
      <c r="C77" s="283" t="s">
        <v>793</v>
      </c>
      <c r="D77" s="283"/>
      <c r="E77" s="283"/>
      <c r="F77" s="284" t="s">
        <v>794</v>
      </c>
      <c r="G77" s="285"/>
      <c r="H77" s="283"/>
      <c r="I77" s="283"/>
      <c r="J77" s="283" t="s">
        <v>795</v>
      </c>
      <c r="K77" s="280"/>
    </row>
    <row r="78" spans="2:11" s="1" customFormat="1" ht="5.25" customHeight="1">
      <c r="B78" s="279"/>
      <c r="C78" s="286"/>
      <c r="D78" s="286"/>
      <c r="E78" s="286"/>
      <c r="F78" s="286"/>
      <c r="G78" s="287"/>
      <c r="H78" s="286"/>
      <c r="I78" s="286"/>
      <c r="J78" s="286"/>
      <c r="K78" s="280"/>
    </row>
    <row r="79" spans="2:11" s="1" customFormat="1" ht="15" customHeight="1">
      <c r="B79" s="279"/>
      <c r="C79" s="268" t="s">
        <v>57</v>
      </c>
      <c r="D79" s="288"/>
      <c r="E79" s="288"/>
      <c r="F79" s="289" t="s">
        <v>796</v>
      </c>
      <c r="G79" s="290"/>
      <c r="H79" s="268" t="s">
        <v>797</v>
      </c>
      <c r="I79" s="268" t="s">
        <v>798</v>
      </c>
      <c r="J79" s="268">
        <v>20</v>
      </c>
      <c r="K79" s="280"/>
    </row>
    <row r="80" spans="2:11" s="1" customFormat="1" ht="15" customHeight="1">
      <c r="B80" s="279"/>
      <c r="C80" s="268" t="s">
        <v>799</v>
      </c>
      <c r="D80" s="268"/>
      <c r="E80" s="268"/>
      <c r="F80" s="289" t="s">
        <v>796</v>
      </c>
      <c r="G80" s="290"/>
      <c r="H80" s="268" t="s">
        <v>800</v>
      </c>
      <c r="I80" s="268" t="s">
        <v>798</v>
      </c>
      <c r="J80" s="268">
        <v>120</v>
      </c>
      <c r="K80" s="280"/>
    </row>
    <row r="81" spans="2:11" s="1" customFormat="1" ht="15" customHeight="1">
      <c r="B81" s="291"/>
      <c r="C81" s="268" t="s">
        <v>801</v>
      </c>
      <c r="D81" s="268"/>
      <c r="E81" s="268"/>
      <c r="F81" s="289" t="s">
        <v>802</v>
      </c>
      <c r="G81" s="290"/>
      <c r="H81" s="268" t="s">
        <v>803</v>
      </c>
      <c r="I81" s="268" t="s">
        <v>798</v>
      </c>
      <c r="J81" s="268">
        <v>50</v>
      </c>
      <c r="K81" s="280"/>
    </row>
    <row r="82" spans="2:11" s="1" customFormat="1" ht="15" customHeight="1">
      <c r="B82" s="291"/>
      <c r="C82" s="268" t="s">
        <v>804</v>
      </c>
      <c r="D82" s="268"/>
      <c r="E82" s="268"/>
      <c r="F82" s="289" t="s">
        <v>796</v>
      </c>
      <c r="G82" s="290"/>
      <c r="H82" s="268" t="s">
        <v>805</v>
      </c>
      <c r="I82" s="268" t="s">
        <v>806</v>
      </c>
      <c r="J82" s="268"/>
      <c r="K82" s="280"/>
    </row>
    <row r="83" spans="2:11" s="1" customFormat="1" ht="15" customHeight="1">
      <c r="B83" s="291"/>
      <c r="C83" s="292" t="s">
        <v>807</v>
      </c>
      <c r="D83" s="292"/>
      <c r="E83" s="292"/>
      <c r="F83" s="293" t="s">
        <v>802</v>
      </c>
      <c r="G83" s="292"/>
      <c r="H83" s="292" t="s">
        <v>808</v>
      </c>
      <c r="I83" s="292" t="s">
        <v>798</v>
      </c>
      <c r="J83" s="292">
        <v>15</v>
      </c>
      <c r="K83" s="280"/>
    </row>
    <row r="84" spans="2:11" s="1" customFormat="1" ht="15" customHeight="1">
      <c r="B84" s="291"/>
      <c r="C84" s="292" t="s">
        <v>809</v>
      </c>
      <c r="D84" s="292"/>
      <c r="E84" s="292"/>
      <c r="F84" s="293" t="s">
        <v>802</v>
      </c>
      <c r="G84" s="292"/>
      <c r="H84" s="292" t="s">
        <v>810</v>
      </c>
      <c r="I84" s="292" t="s">
        <v>798</v>
      </c>
      <c r="J84" s="292">
        <v>15</v>
      </c>
      <c r="K84" s="280"/>
    </row>
    <row r="85" spans="2:11" s="1" customFormat="1" ht="15" customHeight="1">
      <c r="B85" s="291"/>
      <c r="C85" s="292" t="s">
        <v>811</v>
      </c>
      <c r="D85" s="292"/>
      <c r="E85" s="292"/>
      <c r="F85" s="293" t="s">
        <v>802</v>
      </c>
      <c r="G85" s="292"/>
      <c r="H85" s="292" t="s">
        <v>812</v>
      </c>
      <c r="I85" s="292" t="s">
        <v>798</v>
      </c>
      <c r="J85" s="292">
        <v>20</v>
      </c>
      <c r="K85" s="280"/>
    </row>
    <row r="86" spans="2:11" s="1" customFormat="1" ht="15" customHeight="1">
      <c r="B86" s="291"/>
      <c r="C86" s="292" t="s">
        <v>813</v>
      </c>
      <c r="D86" s="292"/>
      <c r="E86" s="292"/>
      <c r="F86" s="293" t="s">
        <v>802</v>
      </c>
      <c r="G86" s="292"/>
      <c r="H86" s="292" t="s">
        <v>814</v>
      </c>
      <c r="I86" s="292" t="s">
        <v>798</v>
      </c>
      <c r="J86" s="292">
        <v>20</v>
      </c>
      <c r="K86" s="280"/>
    </row>
    <row r="87" spans="2:11" s="1" customFormat="1" ht="15" customHeight="1">
      <c r="B87" s="291"/>
      <c r="C87" s="268" t="s">
        <v>815</v>
      </c>
      <c r="D87" s="268"/>
      <c r="E87" s="268"/>
      <c r="F87" s="289" t="s">
        <v>802</v>
      </c>
      <c r="G87" s="290"/>
      <c r="H87" s="268" t="s">
        <v>816</v>
      </c>
      <c r="I87" s="268" t="s">
        <v>798</v>
      </c>
      <c r="J87" s="268">
        <v>50</v>
      </c>
      <c r="K87" s="280"/>
    </row>
    <row r="88" spans="2:11" s="1" customFormat="1" ht="15" customHeight="1">
      <c r="B88" s="291"/>
      <c r="C88" s="268" t="s">
        <v>817</v>
      </c>
      <c r="D88" s="268"/>
      <c r="E88" s="268"/>
      <c r="F88" s="289" t="s">
        <v>802</v>
      </c>
      <c r="G88" s="290"/>
      <c r="H88" s="268" t="s">
        <v>818</v>
      </c>
      <c r="I88" s="268" t="s">
        <v>798</v>
      </c>
      <c r="J88" s="268">
        <v>20</v>
      </c>
      <c r="K88" s="280"/>
    </row>
    <row r="89" spans="2:11" s="1" customFormat="1" ht="15" customHeight="1">
      <c r="B89" s="291"/>
      <c r="C89" s="268" t="s">
        <v>819</v>
      </c>
      <c r="D89" s="268"/>
      <c r="E89" s="268"/>
      <c r="F89" s="289" t="s">
        <v>802</v>
      </c>
      <c r="G89" s="290"/>
      <c r="H89" s="268" t="s">
        <v>820</v>
      </c>
      <c r="I89" s="268" t="s">
        <v>798</v>
      </c>
      <c r="J89" s="268">
        <v>20</v>
      </c>
      <c r="K89" s="280"/>
    </row>
    <row r="90" spans="2:11" s="1" customFormat="1" ht="15" customHeight="1">
      <c r="B90" s="291"/>
      <c r="C90" s="268" t="s">
        <v>821</v>
      </c>
      <c r="D90" s="268"/>
      <c r="E90" s="268"/>
      <c r="F90" s="289" t="s">
        <v>802</v>
      </c>
      <c r="G90" s="290"/>
      <c r="H90" s="268" t="s">
        <v>822</v>
      </c>
      <c r="I90" s="268" t="s">
        <v>798</v>
      </c>
      <c r="J90" s="268">
        <v>50</v>
      </c>
      <c r="K90" s="280"/>
    </row>
    <row r="91" spans="2:11" s="1" customFormat="1" ht="15" customHeight="1">
      <c r="B91" s="291"/>
      <c r="C91" s="268" t="s">
        <v>823</v>
      </c>
      <c r="D91" s="268"/>
      <c r="E91" s="268"/>
      <c r="F91" s="289" t="s">
        <v>802</v>
      </c>
      <c r="G91" s="290"/>
      <c r="H91" s="268" t="s">
        <v>823</v>
      </c>
      <c r="I91" s="268" t="s">
        <v>798</v>
      </c>
      <c r="J91" s="268">
        <v>50</v>
      </c>
      <c r="K91" s="280"/>
    </row>
    <row r="92" spans="2:11" s="1" customFormat="1" ht="15" customHeight="1">
      <c r="B92" s="291"/>
      <c r="C92" s="268" t="s">
        <v>824</v>
      </c>
      <c r="D92" s="268"/>
      <c r="E92" s="268"/>
      <c r="F92" s="289" t="s">
        <v>802</v>
      </c>
      <c r="G92" s="290"/>
      <c r="H92" s="268" t="s">
        <v>825</v>
      </c>
      <c r="I92" s="268" t="s">
        <v>798</v>
      </c>
      <c r="J92" s="268">
        <v>255</v>
      </c>
      <c r="K92" s="280"/>
    </row>
    <row r="93" spans="2:11" s="1" customFormat="1" ht="15" customHeight="1">
      <c r="B93" s="291"/>
      <c r="C93" s="268" t="s">
        <v>826</v>
      </c>
      <c r="D93" s="268"/>
      <c r="E93" s="268"/>
      <c r="F93" s="289" t="s">
        <v>796</v>
      </c>
      <c r="G93" s="290"/>
      <c r="H93" s="268" t="s">
        <v>827</v>
      </c>
      <c r="I93" s="268" t="s">
        <v>828</v>
      </c>
      <c r="J93" s="268"/>
      <c r="K93" s="280"/>
    </row>
    <row r="94" spans="2:11" s="1" customFormat="1" ht="15" customHeight="1">
      <c r="B94" s="291"/>
      <c r="C94" s="268" t="s">
        <v>829</v>
      </c>
      <c r="D94" s="268"/>
      <c r="E94" s="268"/>
      <c r="F94" s="289" t="s">
        <v>796</v>
      </c>
      <c r="G94" s="290"/>
      <c r="H94" s="268" t="s">
        <v>830</v>
      </c>
      <c r="I94" s="268" t="s">
        <v>831</v>
      </c>
      <c r="J94" s="268"/>
      <c r="K94" s="280"/>
    </row>
    <row r="95" spans="2:11" s="1" customFormat="1" ht="15" customHeight="1">
      <c r="B95" s="291"/>
      <c r="C95" s="268" t="s">
        <v>832</v>
      </c>
      <c r="D95" s="268"/>
      <c r="E95" s="268"/>
      <c r="F95" s="289" t="s">
        <v>796</v>
      </c>
      <c r="G95" s="290"/>
      <c r="H95" s="268" t="s">
        <v>832</v>
      </c>
      <c r="I95" s="268" t="s">
        <v>831</v>
      </c>
      <c r="J95" s="268"/>
      <c r="K95" s="280"/>
    </row>
    <row r="96" spans="2:11" s="1" customFormat="1" ht="15" customHeight="1">
      <c r="B96" s="291"/>
      <c r="C96" s="268" t="s">
        <v>42</v>
      </c>
      <c r="D96" s="268"/>
      <c r="E96" s="268"/>
      <c r="F96" s="289" t="s">
        <v>796</v>
      </c>
      <c r="G96" s="290"/>
      <c r="H96" s="268" t="s">
        <v>833</v>
      </c>
      <c r="I96" s="268" t="s">
        <v>831</v>
      </c>
      <c r="J96" s="268"/>
      <c r="K96" s="280"/>
    </row>
    <row r="97" spans="2:11" s="1" customFormat="1" ht="15" customHeight="1">
      <c r="B97" s="291"/>
      <c r="C97" s="268" t="s">
        <v>52</v>
      </c>
      <c r="D97" s="268"/>
      <c r="E97" s="268"/>
      <c r="F97" s="289" t="s">
        <v>796</v>
      </c>
      <c r="G97" s="290"/>
      <c r="H97" s="268" t="s">
        <v>834</v>
      </c>
      <c r="I97" s="268" t="s">
        <v>831</v>
      </c>
      <c r="J97" s="268"/>
      <c r="K97" s="280"/>
    </row>
    <row r="98" spans="2:11" s="1" customFormat="1" ht="15" customHeight="1">
      <c r="B98" s="294"/>
      <c r="C98" s="295"/>
      <c r="D98" s="295"/>
      <c r="E98" s="295"/>
      <c r="F98" s="295"/>
      <c r="G98" s="295"/>
      <c r="H98" s="295"/>
      <c r="I98" s="295"/>
      <c r="J98" s="295"/>
      <c r="K98" s="296"/>
    </row>
    <row r="99" spans="2:11" s="1" customFormat="1" ht="18.75" customHeight="1">
      <c r="B99" s="297"/>
      <c r="C99" s="298"/>
      <c r="D99" s="298"/>
      <c r="E99" s="298"/>
      <c r="F99" s="298"/>
      <c r="G99" s="298"/>
      <c r="H99" s="298"/>
      <c r="I99" s="298"/>
      <c r="J99" s="298"/>
      <c r="K99" s="297"/>
    </row>
    <row r="100" spans="2:11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pans="2:1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pans="2:11" s="1" customFormat="1" ht="45" customHeight="1">
      <c r="B102" s="279"/>
      <c r="C102" s="392" t="s">
        <v>835</v>
      </c>
      <c r="D102" s="392"/>
      <c r="E102" s="392"/>
      <c r="F102" s="392"/>
      <c r="G102" s="392"/>
      <c r="H102" s="392"/>
      <c r="I102" s="392"/>
      <c r="J102" s="392"/>
      <c r="K102" s="280"/>
    </row>
    <row r="103" spans="2:11" s="1" customFormat="1" ht="17.25" customHeight="1">
      <c r="B103" s="279"/>
      <c r="C103" s="281" t="s">
        <v>790</v>
      </c>
      <c r="D103" s="281"/>
      <c r="E103" s="281"/>
      <c r="F103" s="281" t="s">
        <v>791</v>
      </c>
      <c r="G103" s="282"/>
      <c r="H103" s="281" t="s">
        <v>58</v>
      </c>
      <c r="I103" s="281" t="s">
        <v>61</v>
      </c>
      <c r="J103" s="281" t="s">
        <v>792</v>
      </c>
      <c r="K103" s="280"/>
    </row>
    <row r="104" spans="2:11" s="1" customFormat="1" ht="17.25" customHeight="1">
      <c r="B104" s="279"/>
      <c r="C104" s="283" t="s">
        <v>793</v>
      </c>
      <c r="D104" s="283"/>
      <c r="E104" s="283"/>
      <c r="F104" s="284" t="s">
        <v>794</v>
      </c>
      <c r="G104" s="285"/>
      <c r="H104" s="283"/>
      <c r="I104" s="283"/>
      <c r="J104" s="283" t="s">
        <v>795</v>
      </c>
      <c r="K104" s="280"/>
    </row>
    <row r="105" spans="2:11" s="1" customFormat="1" ht="5.25" customHeight="1">
      <c r="B105" s="279"/>
      <c r="C105" s="281"/>
      <c r="D105" s="281"/>
      <c r="E105" s="281"/>
      <c r="F105" s="281"/>
      <c r="G105" s="299"/>
      <c r="H105" s="281"/>
      <c r="I105" s="281"/>
      <c r="J105" s="281"/>
      <c r="K105" s="280"/>
    </row>
    <row r="106" spans="2:11" s="1" customFormat="1" ht="15" customHeight="1">
      <c r="B106" s="279"/>
      <c r="C106" s="268" t="s">
        <v>57</v>
      </c>
      <c r="D106" s="288"/>
      <c r="E106" s="288"/>
      <c r="F106" s="289" t="s">
        <v>796</v>
      </c>
      <c r="G106" s="268"/>
      <c r="H106" s="268" t="s">
        <v>836</v>
      </c>
      <c r="I106" s="268" t="s">
        <v>798</v>
      </c>
      <c r="J106" s="268">
        <v>20</v>
      </c>
      <c r="K106" s="280"/>
    </row>
    <row r="107" spans="2:11" s="1" customFormat="1" ht="15" customHeight="1">
      <c r="B107" s="279"/>
      <c r="C107" s="268" t="s">
        <v>799</v>
      </c>
      <c r="D107" s="268"/>
      <c r="E107" s="268"/>
      <c r="F107" s="289" t="s">
        <v>796</v>
      </c>
      <c r="G107" s="268"/>
      <c r="H107" s="268" t="s">
        <v>836</v>
      </c>
      <c r="I107" s="268" t="s">
        <v>798</v>
      </c>
      <c r="J107" s="268">
        <v>120</v>
      </c>
      <c r="K107" s="280"/>
    </row>
    <row r="108" spans="2:11" s="1" customFormat="1" ht="15" customHeight="1">
      <c r="B108" s="291"/>
      <c r="C108" s="268" t="s">
        <v>801</v>
      </c>
      <c r="D108" s="268"/>
      <c r="E108" s="268"/>
      <c r="F108" s="289" t="s">
        <v>802</v>
      </c>
      <c r="G108" s="268"/>
      <c r="H108" s="268" t="s">
        <v>836</v>
      </c>
      <c r="I108" s="268" t="s">
        <v>798</v>
      </c>
      <c r="J108" s="268">
        <v>50</v>
      </c>
      <c r="K108" s="280"/>
    </row>
    <row r="109" spans="2:11" s="1" customFormat="1" ht="15" customHeight="1">
      <c r="B109" s="291"/>
      <c r="C109" s="268" t="s">
        <v>804</v>
      </c>
      <c r="D109" s="268"/>
      <c r="E109" s="268"/>
      <c r="F109" s="289" t="s">
        <v>796</v>
      </c>
      <c r="G109" s="268"/>
      <c r="H109" s="268" t="s">
        <v>836</v>
      </c>
      <c r="I109" s="268" t="s">
        <v>806</v>
      </c>
      <c r="J109" s="268"/>
      <c r="K109" s="280"/>
    </row>
    <row r="110" spans="2:11" s="1" customFormat="1" ht="15" customHeight="1">
      <c r="B110" s="291"/>
      <c r="C110" s="268" t="s">
        <v>815</v>
      </c>
      <c r="D110" s="268"/>
      <c r="E110" s="268"/>
      <c r="F110" s="289" t="s">
        <v>802</v>
      </c>
      <c r="G110" s="268"/>
      <c r="H110" s="268" t="s">
        <v>836</v>
      </c>
      <c r="I110" s="268" t="s">
        <v>798</v>
      </c>
      <c r="J110" s="268">
        <v>50</v>
      </c>
      <c r="K110" s="280"/>
    </row>
    <row r="111" spans="2:11" s="1" customFormat="1" ht="15" customHeight="1">
      <c r="B111" s="291"/>
      <c r="C111" s="268" t="s">
        <v>823</v>
      </c>
      <c r="D111" s="268"/>
      <c r="E111" s="268"/>
      <c r="F111" s="289" t="s">
        <v>802</v>
      </c>
      <c r="G111" s="268"/>
      <c r="H111" s="268" t="s">
        <v>836</v>
      </c>
      <c r="I111" s="268" t="s">
        <v>798</v>
      </c>
      <c r="J111" s="268">
        <v>50</v>
      </c>
      <c r="K111" s="280"/>
    </row>
    <row r="112" spans="2:11" s="1" customFormat="1" ht="15" customHeight="1">
      <c r="B112" s="291"/>
      <c r="C112" s="268" t="s">
        <v>821</v>
      </c>
      <c r="D112" s="268"/>
      <c r="E112" s="268"/>
      <c r="F112" s="289" t="s">
        <v>802</v>
      </c>
      <c r="G112" s="268"/>
      <c r="H112" s="268" t="s">
        <v>836</v>
      </c>
      <c r="I112" s="268" t="s">
        <v>798</v>
      </c>
      <c r="J112" s="268">
        <v>50</v>
      </c>
      <c r="K112" s="280"/>
    </row>
    <row r="113" spans="2:11" s="1" customFormat="1" ht="15" customHeight="1">
      <c r="B113" s="291"/>
      <c r="C113" s="268" t="s">
        <v>57</v>
      </c>
      <c r="D113" s="268"/>
      <c r="E113" s="268"/>
      <c r="F113" s="289" t="s">
        <v>796</v>
      </c>
      <c r="G113" s="268"/>
      <c r="H113" s="268" t="s">
        <v>837</v>
      </c>
      <c r="I113" s="268" t="s">
        <v>798</v>
      </c>
      <c r="J113" s="268">
        <v>20</v>
      </c>
      <c r="K113" s="280"/>
    </row>
    <row r="114" spans="2:11" s="1" customFormat="1" ht="15" customHeight="1">
      <c r="B114" s="291"/>
      <c r="C114" s="268" t="s">
        <v>838</v>
      </c>
      <c r="D114" s="268"/>
      <c r="E114" s="268"/>
      <c r="F114" s="289" t="s">
        <v>796</v>
      </c>
      <c r="G114" s="268"/>
      <c r="H114" s="268" t="s">
        <v>839</v>
      </c>
      <c r="I114" s="268" t="s">
        <v>798</v>
      </c>
      <c r="J114" s="268">
        <v>120</v>
      </c>
      <c r="K114" s="280"/>
    </row>
    <row r="115" spans="2:11" s="1" customFormat="1" ht="15" customHeight="1">
      <c r="B115" s="291"/>
      <c r="C115" s="268" t="s">
        <v>42</v>
      </c>
      <c r="D115" s="268"/>
      <c r="E115" s="268"/>
      <c r="F115" s="289" t="s">
        <v>796</v>
      </c>
      <c r="G115" s="268"/>
      <c r="H115" s="268" t="s">
        <v>840</v>
      </c>
      <c r="I115" s="268" t="s">
        <v>831</v>
      </c>
      <c r="J115" s="268"/>
      <c r="K115" s="280"/>
    </row>
    <row r="116" spans="2:11" s="1" customFormat="1" ht="15" customHeight="1">
      <c r="B116" s="291"/>
      <c r="C116" s="268" t="s">
        <v>52</v>
      </c>
      <c r="D116" s="268"/>
      <c r="E116" s="268"/>
      <c r="F116" s="289" t="s">
        <v>796</v>
      </c>
      <c r="G116" s="268"/>
      <c r="H116" s="268" t="s">
        <v>841</v>
      </c>
      <c r="I116" s="268" t="s">
        <v>831</v>
      </c>
      <c r="J116" s="268"/>
      <c r="K116" s="280"/>
    </row>
    <row r="117" spans="2:11" s="1" customFormat="1" ht="15" customHeight="1">
      <c r="B117" s="291"/>
      <c r="C117" s="268" t="s">
        <v>61</v>
      </c>
      <c r="D117" s="268"/>
      <c r="E117" s="268"/>
      <c r="F117" s="289" t="s">
        <v>796</v>
      </c>
      <c r="G117" s="268"/>
      <c r="H117" s="268" t="s">
        <v>842</v>
      </c>
      <c r="I117" s="268" t="s">
        <v>843</v>
      </c>
      <c r="J117" s="268"/>
      <c r="K117" s="280"/>
    </row>
    <row r="118" spans="2:11" s="1" customFormat="1" ht="15" customHeight="1">
      <c r="B118" s="294"/>
      <c r="C118" s="300"/>
      <c r="D118" s="300"/>
      <c r="E118" s="300"/>
      <c r="F118" s="300"/>
      <c r="G118" s="300"/>
      <c r="H118" s="300"/>
      <c r="I118" s="300"/>
      <c r="J118" s="300"/>
      <c r="K118" s="296"/>
    </row>
    <row r="119" spans="2:11" s="1" customFormat="1" ht="18.75" customHeight="1">
      <c r="B119" s="301"/>
      <c r="C119" s="302"/>
      <c r="D119" s="302"/>
      <c r="E119" s="302"/>
      <c r="F119" s="303"/>
      <c r="G119" s="302"/>
      <c r="H119" s="302"/>
      <c r="I119" s="302"/>
      <c r="J119" s="302"/>
      <c r="K119" s="301"/>
    </row>
    <row r="120" spans="2:11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pans="2:11" s="1" customFormat="1" ht="7.5" customHeight="1">
      <c r="B121" s="304"/>
      <c r="C121" s="305"/>
      <c r="D121" s="305"/>
      <c r="E121" s="305"/>
      <c r="F121" s="305"/>
      <c r="G121" s="305"/>
      <c r="H121" s="305"/>
      <c r="I121" s="305"/>
      <c r="J121" s="305"/>
      <c r="K121" s="306"/>
    </row>
    <row r="122" spans="2:11" s="1" customFormat="1" ht="45" customHeight="1">
      <c r="B122" s="307"/>
      <c r="C122" s="393" t="s">
        <v>844</v>
      </c>
      <c r="D122" s="393"/>
      <c r="E122" s="393"/>
      <c r="F122" s="393"/>
      <c r="G122" s="393"/>
      <c r="H122" s="393"/>
      <c r="I122" s="393"/>
      <c r="J122" s="393"/>
      <c r="K122" s="308"/>
    </row>
    <row r="123" spans="2:11" s="1" customFormat="1" ht="17.25" customHeight="1">
      <c r="B123" s="309"/>
      <c r="C123" s="281" t="s">
        <v>790</v>
      </c>
      <c r="D123" s="281"/>
      <c r="E123" s="281"/>
      <c r="F123" s="281" t="s">
        <v>791</v>
      </c>
      <c r="G123" s="282"/>
      <c r="H123" s="281" t="s">
        <v>58</v>
      </c>
      <c r="I123" s="281" t="s">
        <v>61</v>
      </c>
      <c r="J123" s="281" t="s">
        <v>792</v>
      </c>
      <c r="K123" s="310"/>
    </row>
    <row r="124" spans="2:11" s="1" customFormat="1" ht="17.25" customHeight="1">
      <c r="B124" s="309"/>
      <c r="C124" s="283" t="s">
        <v>793</v>
      </c>
      <c r="D124" s="283"/>
      <c r="E124" s="283"/>
      <c r="F124" s="284" t="s">
        <v>794</v>
      </c>
      <c r="G124" s="285"/>
      <c r="H124" s="283"/>
      <c r="I124" s="283"/>
      <c r="J124" s="283" t="s">
        <v>795</v>
      </c>
      <c r="K124" s="310"/>
    </row>
    <row r="125" spans="2:11" s="1" customFormat="1" ht="5.25" customHeight="1">
      <c r="B125" s="311"/>
      <c r="C125" s="286"/>
      <c r="D125" s="286"/>
      <c r="E125" s="286"/>
      <c r="F125" s="286"/>
      <c r="G125" s="312"/>
      <c r="H125" s="286"/>
      <c r="I125" s="286"/>
      <c r="J125" s="286"/>
      <c r="K125" s="313"/>
    </row>
    <row r="126" spans="2:11" s="1" customFormat="1" ht="15" customHeight="1">
      <c r="B126" s="311"/>
      <c r="C126" s="268" t="s">
        <v>799</v>
      </c>
      <c r="D126" s="288"/>
      <c r="E126" s="288"/>
      <c r="F126" s="289" t="s">
        <v>796</v>
      </c>
      <c r="G126" s="268"/>
      <c r="H126" s="268" t="s">
        <v>836</v>
      </c>
      <c r="I126" s="268" t="s">
        <v>798</v>
      </c>
      <c r="J126" s="268">
        <v>120</v>
      </c>
      <c r="K126" s="314"/>
    </row>
    <row r="127" spans="2:11" s="1" customFormat="1" ht="15" customHeight="1">
      <c r="B127" s="311"/>
      <c r="C127" s="268" t="s">
        <v>845</v>
      </c>
      <c r="D127" s="268"/>
      <c r="E127" s="268"/>
      <c r="F127" s="289" t="s">
        <v>796</v>
      </c>
      <c r="G127" s="268"/>
      <c r="H127" s="268" t="s">
        <v>846</v>
      </c>
      <c r="I127" s="268" t="s">
        <v>798</v>
      </c>
      <c r="J127" s="268" t="s">
        <v>847</v>
      </c>
      <c r="K127" s="314"/>
    </row>
    <row r="128" spans="2:11" s="1" customFormat="1" ht="15" customHeight="1">
      <c r="B128" s="311"/>
      <c r="C128" s="268" t="s">
        <v>88</v>
      </c>
      <c r="D128" s="268"/>
      <c r="E128" s="268"/>
      <c r="F128" s="289" t="s">
        <v>796</v>
      </c>
      <c r="G128" s="268"/>
      <c r="H128" s="268" t="s">
        <v>848</v>
      </c>
      <c r="I128" s="268" t="s">
        <v>798</v>
      </c>
      <c r="J128" s="268" t="s">
        <v>847</v>
      </c>
      <c r="K128" s="314"/>
    </row>
    <row r="129" spans="2:11" s="1" customFormat="1" ht="15" customHeight="1">
      <c r="B129" s="311"/>
      <c r="C129" s="268" t="s">
        <v>807</v>
      </c>
      <c r="D129" s="268"/>
      <c r="E129" s="268"/>
      <c r="F129" s="289" t="s">
        <v>802</v>
      </c>
      <c r="G129" s="268"/>
      <c r="H129" s="268" t="s">
        <v>808</v>
      </c>
      <c r="I129" s="268" t="s">
        <v>798</v>
      </c>
      <c r="J129" s="268">
        <v>15</v>
      </c>
      <c r="K129" s="314"/>
    </row>
    <row r="130" spans="2:11" s="1" customFormat="1" ht="15" customHeight="1">
      <c r="B130" s="311"/>
      <c r="C130" s="292" t="s">
        <v>809</v>
      </c>
      <c r="D130" s="292"/>
      <c r="E130" s="292"/>
      <c r="F130" s="293" t="s">
        <v>802</v>
      </c>
      <c r="G130" s="292"/>
      <c r="H130" s="292" t="s">
        <v>810</v>
      </c>
      <c r="I130" s="292" t="s">
        <v>798</v>
      </c>
      <c r="J130" s="292">
        <v>15</v>
      </c>
      <c r="K130" s="314"/>
    </row>
    <row r="131" spans="2:11" s="1" customFormat="1" ht="15" customHeight="1">
      <c r="B131" s="311"/>
      <c r="C131" s="292" t="s">
        <v>811</v>
      </c>
      <c r="D131" s="292"/>
      <c r="E131" s="292"/>
      <c r="F131" s="293" t="s">
        <v>802</v>
      </c>
      <c r="G131" s="292"/>
      <c r="H131" s="292" t="s">
        <v>812</v>
      </c>
      <c r="I131" s="292" t="s">
        <v>798</v>
      </c>
      <c r="J131" s="292">
        <v>20</v>
      </c>
      <c r="K131" s="314"/>
    </row>
    <row r="132" spans="2:11" s="1" customFormat="1" ht="15" customHeight="1">
      <c r="B132" s="311"/>
      <c r="C132" s="292" t="s">
        <v>813</v>
      </c>
      <c r="D132" s="292"/>
      <c r="E132" s="292"/>
      <c r="F132" s="293" t="s">
        <v>802</v>
      </c>
      <c r="G132" s="292"/>
      <c r="H132" s="292" t="s">
        <v>814</v>
      </c>
      <c r="I132" s="292" t="s">
        <v>798</v>
      </c>
      <c r="J132" s="292">
        <v>20</v>
      </c>
      <c r="K132" s="314"/>
    </row>
    <row r="133" spans="2:11" s="1" customFormat="1" ht="15" customHeight="1">
      <c r="B133" s="311"/>
      <c r="C133" s="268" t="s">
        <v>801</v>
      </c>
      <c r="D133" s="268"/>
      <c r="E133" s="268"/>
      <c r="F133" s="289" t="s">
        <v>802</v>
      </c>
      <c r="G133" s="268"/>
      <c r="H133" s="268" t="s">
        <v>836</v>
      </c>
      <c r="I133" s="268" t="s">
        <v>798</v>
      </c>
      <c r="J133" s="268">
        <v>50</v>
      </c>
      <c r="K133" s="314"/>
    </row>
    <row r="134" spans="2:11" s="1" customFormat="1" ht="15" customHeight="1">
      <c r="B134" s="311"/>
      <c r="C134" s="268" t="s">
        <v>815</v>
      </c>
      <c r="D134" s="268"/>
      <c r="E134" s="268"/>
      <c r="F134" s="289" t="s">
        <v>802</v>
      </c>
      <c r="G134" s="268"/>
      <c r="H134" s="268" t="s">
        <v>836</v>
      </c>
      <c r="I134" s="268" t="s">
        <v>798</v>
      </c>
      <c r="J134" s="268">
        <v>50</v>
      </c>
      <c r="K134" s="314"/>
    </row>
    <row r="135" spans="2:11" s="1" customFormat="1" ht="15" customHeight="1">
      <c r="B135" s="311"/>
      <c r="C135" s="268" t="s">
        <v>821</v>
      </c>
      <c r="D135" s="268"/>
      <c r="E135" s="268"/>
      <c r="F135" s="289" t="s">
        <v>802</v>
      </c>
      <c r="G135" s="268"/>
      <c r="H135" s="268" t="s">
        <v>836</v>
      </c>
      <c r="I135" s="268" t="s">
        <v>798</v>
      </c>
      <c r="J135" s="268">
        <v>50</v>
      </c>
      <c r="K135" s="314"/>
    </row>
    <row r="136" spans="2:11" s="1" customFormat="1" ht="15" customHeight="1">
      <c r="B136" s="311"/>
      <c r="C136" s="268" t="s">
        <v>823</v>
      </c>
      <c r="D136" s="268"/>
      <c r="E136" s="268"/>
      <c r="F136" s="289" t="s">
        <v>802</v>
      </c>
      <c r="G136" s="268"/>
      <c r="H136" s="268" t="s">
        <v>836</v>
      </c>
      <c r="I136" s="268" t="s">
        <v>798</v>
      </c>
      <c r="J136" s="268">
        <v>50</v>
      </c>
      <c r="K136" s="314"/>
    </row>
    <row r="137" spans="2:11" s="1" customFormat="1" ht="15" customHeight="1">
      <c r="B137" s="311"/>
      <c r="C137" s="268" t="s">
        <v>824</v>
      </c>
      <c r="D137" s="268"/>
      <c r="E137" s="268"/>
      <c r="F137" s="289" t="s">
        <v>802</v>
      </c>
      <c r="G137" s="268"/>
      <c r="H137" s="268" t="s">
        <v>849</v>
      </c>
      <c r="I137" s="268" t="s">
        <v>798</v>
      </c>
      <c r="J137" s="268">
        <v>255</v>
      </c>
      <c r="K137" s="314"/>
    </row>
    <row r="138" spans="2:11" s="1" customFormat="1" ht="15" customHeight="1">
      <c r="B138" s="311"/>
      <c r="C138" s="268" t="s">
        <v>826</v>
      </c>
      <c r="D138" s="268"/>
      <c r="E138" s="268"/>
      <c r="F138" s="289" t="s">
        <v>796</v>
      </c>
      <c r="G138" s="268"/>
      <c r="H138" s="268" t="s">
        <v>850</v>
      </c>
      <c r="I138" s="268" t="s">
        <v>828</v>
      </c>
      <c r="J138" s="268"/>
      <c r="K138" s="314"/>
    </row>
    <row r="139" spans="2:11" s="1" customFormat="1" ht="15" customHeight="1">
      <c r="B139" s="311"/>
      <c r="C139" s="268" t="s">
        <v>829</v>
      </c>
      <c r="D139" s="268"/>
      <c r="E139" s="268"/>
      <c r="F139" s="289" t="s">
        <v>796</v>
      </c>
      <c r="G139" s="268"/>
      <c r="H139" s="268" t="s">
        <v>851</v>
      </c>
      <c r="I139" s="268" t="s">
        <v>831</v>
      </c>
      <c r="J139" s="268"/>
      <c r="K139" s="314"/>
    </row>
    <row r="140" spans="2:11" s="1" customFormat="1" ht="15" customHeight="1">
      <c r="B140" s="311"/>
      <c r="C140" s="268" t="s">
        <v>832</v>
      </c>
      <c r="D140" s="268"/>
      <c r="E140" s="268"/>
      <c r="F140" s="289" t="s">
        <v>796</v>
      </c>
      <c r="G140" s="268"/>
      <c r="H140" s="268" t="s">
        <v>832</v>
      </c>
      <c r="I140" s="268" t="s">
        <v>831</v>
      </c>
      <c r="J140" s="268"/>
      <c r="K140" s="314"/>
    </row>
    <row r="141" spans="2:11" s="1" customFormat="1" ht="15" customHeight="1">
      <c r="B141" s="311"/>
      <c r="C141" s="268" t="s">
        <v>42</v>
      </c>
      <c r="D141" s="268"/>
      <c r="E141" s="268"/>
      <c r="F141" s="289" t="s">
        <v>796</v>
      </c>
      <c r="G141" s="268"/>
      <c r="H141" s="268" t="s">
        <v>852</v>
      </c>
      <c r="I141" s="268" t="s">
        <v>831</v>
      </c>
      <c r="J141" s="268"/>
      <c r="K141" s="314"/>
    </row>
    <row r="142" spans="2:11" s="1" customFormat="1" ht="15" customHeight="1">
      <c r="B142" s="311"/>
      <c r="C142" s="268" t="s">
        <v>853</v>
      </c>
      <c r="D142" s="268"/>
      <c r="E142" s="268"/>
      <c r="F142" s="289" t="s">
        <v>796</v>
      </c>
      <c r="G142" s="268"/>
      <c r="H142" s="268" t="s">
        <v>854</v>
      </c>
      <c r="I142" s="268" t="s">
        <v>831</v>
      </c>
      <c r="J142" s="268"/>
      <c r="K142" s="314"/>
    </row>
    <row r="143" spans="2:11" s="1" customFormat="1" ht="15" customHeight="1">
      <c r="B143" s="315"/>
      <c r="C143" s="316"/>
      <c r="D143" s="316"/>
      <c r="E143" s="316"/>
      <c r="F143" s="316"/>
      <c r="G143" s="316"/>
      <c r="H143" s="316"/>
      <c r="I143" s="316"/>
      <c r="J143" s="316"/>
      <c r="K143" s="317"/>
    </row>
    <row r="144" spans="2:11" s="1" customFormat="1" ht="18.75" customHeight="1">
      <c r="B144" s="302"/>
      <c r="C144" s="302"/>
      <c r="D144" s="302"/>
      <c r="E144" s="302"/>
      <c r="F144" s="303"/>
      <c r="G144" s="302"/>
      <c r="H144" s="302"/>
      <c r="I144" s="302"/>
      <c r="J144" s="302"/>
      <c r="K144" s="302"/>
    </row>
    <row r="145" spans="2:11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pans="2:11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pans="2:11" s="1" customFormat="1" ht="45" customHeight="1">
      <c r="B147" s="279"/>
      <c r="C147" s="392" t="s">
        <v>855</v>
      </c>
      <c r="D147" s="392"/>
      <c r="E147" s="392"/>
      <c r="F147" s="392"/>
      <c r="G147" s="392"/>
      <c r="H147" s="392"/>
      <c r="I147" s="392"/>
      <c r="J147" s="392"/>
      <c r="K147" s="280"/>
    </row>
    <row r="148" spans="2:11" s="1" customFormat="1" ht="17.25" customHeight="1">
      <c r="B148" s="279"/>
      <c r="C148" s="281" t="s">
        <v>790</v>
      </c>
      <c r="D148" s="281"/>
      <c r="E148" s="281"/>
      <c r="F148" s="281" t="s">
        <v>791</v>
      </c>
      <c r="G148" s="282"/>
      <c r="H148" s="281" t="s">
        <v>58</v>
      </c>
      <c r="I148" s="281" t="s">
        <v>61</v>
      </c>
      <c r="J148" s="281" t="s">
        <v>792</v>
      </c>
      <c r="K148" s="280"/>
    </row>
    <row r="149" spans="2:11" s="1" customFormat="1" ht="17.25" customHeight="1">
      <c r="B149" s="279"/>
      <c r="C149" s="283" t="s">
        <v>793</v>
      </c>
      <c r="D149" s="283"/>
      <c r="E149" s="283"/>
      <c r="F149" s="284" t="s">
        <v>794</v>
      </c>
      <c r="G149" s="285"/>
      <c r="H149" s="283"/>
      <c r="I149" s="283"/>
      <c r="J149" s="283" t="s">
        <v>795</v>
      </c>
      <c r="K149" s="280"/>
    </row>
    <row r="150" spans="2:11" s="1" customFormat="1" ht="5.25" customHeight="1">
      <c r="B150" s="291"/>
      <c r="C150" s="286"/>
      <c r="D150" s="286"/>
      <c r="E150" s="286"/>
      <c r="F150" s="286"/>
      <c r="G150" s="287"/>
      <c r="H150" s="286"/>
      <c r="I150" s="286"/>
      <c r="J150" s="286"/>
      <c r="K150" s="314"/>
    </row>
    <row r="151" spans="2:11" s="1" customFormat="1" ht="15" customHeight="1">
      <c r="B151" s="291"/>
      <c r="C151" s="318" t="s">
        <v>799</v>
      </c>
      <c r="D151" s="268"/>
      <c r="E151" s="268"/>
      <c r="F151" s="319" t="s">
        <v>796</v>
      </c>
      <c r="G151" s="268"/>
      <c r="H151" s="318" t="s">
        <v>836</v>
      </c>
      <c r="I151" s="318" t="s">
        <v>798</v>
      </c>
      <c r="J151" s="318">
        <v>120</v>
      </c>
      <c r="K151" s="314"/>
    </row>
    <row r="152" spans="2:11" s="1" customFormat="1" ht="15" customHeight="1">
      <c r="B152" s="291"/>
      <c r="C152" s="318" t="s">
        <v>845</v>
      </c>
      <c r="D152" s="268"/>
      <c r="E152" s="268"/>
      <c r="F152" s="319" t="s">
        <v>796</v>
      </c>
      <c r="G152" s="268"/>
      <c r="H152" s="318" t="s">
        <v>856</v>
      </c>
      <c r="I152" s="318" t="s">
        <v>798</v>
      </c>
      <c r="J152" s="318" t="s">
        <v>847</v>
      </c>
      <c r="K152" s="314"/>
    </row>
    <row r="153" spans="2:11" s="1" customFormat="1" ht="15" customHeight="1">
      <c r="B153" s="291"/>
      <c r="C153" s="318" t="s">
        <v>88</v>
      </c>
      <c r="D153" s="268"/>
      <c r="E153" s="268"/>
      <c r="F153" s="319" t="s">
        <v>796</v>
      </c>
      <c r="G153" s="268"/>
      <c r="H153" s="318" t="s">
        <v>857</v>
      </c>
      <c r="I153" s="318" t="s">
        <v>798</v>
      </c>
      <c r="J153" s="318" t="s">
        <v>847</v>
      </c>
      <c r="K153" s="314"/>
    </row>
    <row r="154" spans="2:11" s="1" customFormat="1" ht="15" customHeight="1">
      <c r="B154" s="291"/>
      <c r="C154" s="318" t="s">
        <v>801</v>
      </c>
      <c r="D154" s="268"/>
      <c r="E154" s="268"/>
      <c r="F154" s="319" t="s">
        <v>802</v>
      </c>
      <c r="G154" s="268"/>
      <c r="H154" s="318" t="s">
        <v>836</v>
      </c>
      <c r="I154" s="318" t="s">
        <v>798</v>
      </c>
      <c r="J154" s="318">
        <v>50</v>
      </c>
      <c r="K154" s="314"/>
    </row>
    <row r="155" spans="2:11" s="1" customFormat="1" ht="15" customHeight="1">
      <c r="B155" s="291"/>
      <c r="C155" s="318" t="s">
        <v>804</v>
      </c>
      <c r="D155" s="268"/>
      <c r="E155" s="268"/>
      <c r="F155" s="319" t="s">
        <v>796</v>
      </c>
      <c r="G155" s="268"/>
      <c r="H155" s="318" t="s">
        <v>836</v>
      </c>
      <c r="I155" s="318" t="s">
        <v>806</v>
      </c>
      <c r="J155" s="318"/>
      <c r="K155" s="314"/>
    </row>
    <row r="156" spans="2:11" s="1" customFormat="1" ht="15" customHeight="1">
      <c r="B156" s="291"/>
      <c r="C156" s="318" t="s">
        <v>815</v>
      </c>
      <c r="D156" s="268"/>
      <c r="E156" s="268"/>
      <c r="F156" s="319" t="s">
        <v>802</v>
      </c>
      <c r="G156" s="268"/>
      <c r="H156" s="318" t="s">
        <v>836</v>
      </c>
      <c r="I156" s="318" t="s">
        <v>798</v>
      </c>
      <c r="J156" s="318">
        <v>50</v>
      </c>
      <c r="K156" s="314"/>
    </row>
    <row r="157" spans="2:11" s="1" customFormat="1" ht="15" customHeight="1">
      <c r="B157" s="291"/>
      <c r="C157" s="318" t="s">
        <v>823</v>
      </c>
      <c r="D157" s="268"/>
      <c r="E157" s="268"/>
      <c r="F157" s="319" t="s">
        <v>802</v>
      </c>
      <c r="G157" s="268"/>
      <c r="H157" s="318" t="s">
        <v>836</v>
      </c>
      <c r="I157" s="318" t="s">
        <v>798</v>
      </c>
      <c r="J157" s="318">
        <v>50</v>
      </c>
      <c r="K157" s="314"/>
    </row>
    <row r="158" spans="2:11" s="1" customFormat="1" ht="15" customHeight="1">
      <c r="B158" s="291"/>
      <c r="C158" s="318" t="s">
        <v>821</v>
      </c>
      <c r="D158" s="268"/>
      <c r="E158" s="268"/>
      <c r="F158" s="319" t="s">
        <v>802</v>
      </c>
      <c r="G158" s="268"/>
      <c r="H158" s="318" t="s">
        <v>836</v>
      </c>
      <c r="I158" s="318" t="s">
        <v>798</v>
      </c>
      <c r="J158" s="318">
        <v>50</v>
      </c>
      <c r="K158" s="314"/>
    </row>
    <row r="159" spans="2:11" s="1" customFormat="1" ht="15" customHeight="1">
      <c r="B159" s="291"/>
      <c r="C159" s="318" t="s">
        <v>114</v>
      </c>
      <c r="D159" s="268"/>
      <c r="E159" s="268"/>
      <c r="F159" s="319" t="s">
        <v>796</v>
      </c>
      <c r="G159" s="268"/>
      <c r="H159" s="318" t="s">
        <v>858</v>
      </c>
      <c r="I159" s="318" t="s">
        <v>798</v>
      </c>
      <c r="J159" s="318" t="s">
        <v>859</v>
      </c>
      <c r="K159" s="314"/>
    </row>
    <row r="160" spans="2:11" s="1" customFormat="1" ht="15" customHeight="1">
      <c r="B160" s="291"/>
      <c r="C160" s="318" t="s">
        <v>860</v>
      </c>
      <c r="D160" s="268"/>
      <c r="E160" s="268"/>
      <c r="F160" s="319" t="s">
        <v>796</v>
      </c>
      <c r="G160" s="268"/>
      <c r="H160" s="318" t="s">
        <v>861</v>
      </c>
      <c r="I160" s="318" t="s">
        <v>831</v>
      </c>
      <c r="J160" s="318"/>
      <c r="K160" s="314"/>
    </row>
    <row r="161" spans="2:11" s="1" customFormat="1" ht="15" customHeight="1">
      <c r="B161" s="320"/>
      <c r="C161" s="300"/>
      <c r="D161" s="300"/>
      <c r="E161" s="300"/>
      <c r="F161" s="300"/>
      <c r="G161" s="300"/>
      <c r="H161" s="300"/>
      <c r="I161" s="300"/>
      <c r="J161" s="300"/>
      <c r="K161" s="321"/>
    </row>
    <row r="162" spans="2:11" s="1" customFormat="1" ht="18.75" customHeight="1">
      <c r="B162" s="302"/>
      <c r="C162" s="312"/>
      <c r="D162" s="312"/>
      <c r="E162" s="312"/>
      <c r="F162" s="322"/>
      <c r="G162" s="312"/>
      <c r="H162" s="312"/>
      <c r="I162" s="312"/>
      <c r="J162" s="312"/>
      <c r="K162" s="302"/>
    </row>
    <row r="163" spans="2:11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pans="2:11" s="1" customFormat="1" ht="7.5" customHeight="1">
      <c r="B164" s="257"/>
      <c r="C164" s="258"/>
      <c r="D164" s="258"/>
      <c r="E164" s="258"/>
      <c r="F164" s="258"/>
      <c r="G164" s="258"/>
      <c r="H164" s="258"/>
      <c r="I164" s="258"/>
      <c r="J164" s="258"/>
      <c r="K164" s="259"/>
    </row>
    <row r="165" spans="2:11" s="1" customFormat="1" ht="45" customHeight="1">
      <c r="B165" s="260"/>
      <c r="C165" s="393" t="s">
        <v>862</v>
      </c>
      <c r="D165" s="393"/>
      <c r="E165" s="393"/>
      <c r="F165" s="393"/>
      <c r="G165" s="393"/>
      <c r="H165" s="393"/>
      <c r="I165" s="393"/>
      <c r="J165" s="393"/>
      <c r="K165" s="261"/>
    </row>
    <row r="166" spans="2:11" s="1" customFormat="1" ht="17.25" customHeight="1">
      <c r="B166" s="260"/>
      <c r="C166" s="281" t="s">
        <v>790</v>
      </c>
      <c r="D166" s="281"/>
      <c r="E166" s="281"/>
      <c r="F166" s="281" t="s">
        <v>791</v>
      </c>
      <c r="G166" s="323"/>
      <c r="H166" s="324" t="s">
        <v>58</v>
      </c>
      <c r="I166" s="324" t="s">
        <v>61</v>
      </c>
      <c r="J166" s="281" t="s">
        <v>792</v>
      </c>
      <c r="K166" s="261"/>
    </row>
    <row r="167" spans="2:11" s="1" customFormat="1" ht="17.25" customHeight="1">
      <c r="B167" s="262"/>
      <c r="C167" s="283" t="s">
        <v>793</v>
      </c>
      <c r="D167" s="283"/>
      <c r="E167" s="283"/>
      <c r="F167" s="284" t="s">
        <v>794</v>
      </c>
      <c r="G167" s="325"/>
      <c r="H167" s="326"/>
      <c r="I167" s="326"/>
      <c r="J167" s="283" t="s">
        <v>795</v>
      </c>
      <c r="K167" s="263"/>
    </row>
    <row r="168" spans="2:11" s="1" customFormat="1" ht="5.25" customHeight="1">
      <c r="B168" s="291"/>
      <c r="C168" s="286"/>
      <c r="D168" s="286"/>
      <c r="E168" s="286"/>
      <c r="F168" s="286"/>
      <c r="G168" s="287"/>
      <c r="H168" s="286"/>
      <c r="I168" s="286"/>
      <c r="J168" s="286"/>
      <c r="K168" s="314"/>
    </row>
    <row r="169" spans="2:11" s="1" customFormat="1" ht="15" customHeight="1">
      <c r="B169" s="291"/>
      <c r="C169" s="268" t="s">
        <v>799</v>
      </c>
      <c r="D169" s="268"/>
      <c r="E169" s="268"/>
      <c r="F169" s="289" t="s">
        <v>796</v>
      </c>
      <c r="G169" s="268"/>
      <c r="H169" s="268" t="s">
        <v>836</v>
      </c>
      <c r="I169" s="268" t="s">
        <v>798</v>
      </c>
      <c r="J169" s="268">
        <v>120</v>
      </c>
      <c r="K169" s="314"/>
    </row>
    <row r="170" spans="2:11" s="1" customFormat="1" ht="15" customHeight="1">
      <c r="B170" s="291"/>
      <c r="C170" s="268" t="s">
        <v>845</v>
      </c>
      <c r="D170" s="268"/>
      <c r="E170" s="268"/>
      <c r="F170" s="289" t="s">
        <v>796</v>
      </c>
      <c r="G170" s="268"/>
      <c r="H170" s="268" t="s">
        <v>846</v>
      </c>
      <c r="I170" s="268" t="s">
        <v>798</v>
      </c>
      <c r="J170" s="268" t="s">
        <v>847</v>
      </c>
      <c r="K170" s="314"/>
    </row>
    <row r="171" spans="2:11" s="1" customFormat="1" ht="15" customHeight="1">
      <c r="B171" s="291"/>
      <c r="C171" s="268" t="s">
        <v>88</v>
      </c>
      <c r="D171" s="268"/>
      <c r="E171" s="268"/>
      <c r="F171" s="289" t="s">
        <v>796</v>
      </c>
      <c r="G171" s="268"/>
      <c r="H171" s="268" t="s">
        <v>863</v>
      </c>
      <c r="I171" s="268" t="s">
        <v>798</v>
      </c>
      <c r="J171" s="268" t="s">
        <v>847</v>
      </c>
      <c r="K171" s="314"/>
    </row>
    <row r="172" spans="2:11" s="1" customFormat="1" ht="15" customHeight="1">
      <c r="B172" s="291"/>
      <c r="C172" s="268" t="s">
        <v>801</v>
      </c>
      <c r="D172" s="268"/>
      <c r="E172" s="268"/>
      <c r="F172" s="289" t="s">
        <v>802</v>
      </c>
      <c r="G172" s="268"/>
      <c r="H172" s="268" t="s">
        <v>863</v>
      </c>
      <c r="I172" s="268" t="s">
        <v>798</v>
      </c>
      <c r="J172" s="268">
        <v>50</v>
      </c>
      <c r="K172" s="314"/>
    </row>
    <row r="173" spans="2:11" s="1" customFormat="1" ht="15" customHeight="1">
      <c r="B173" s="291"/>
      <c r="C173" s="268" t="s">
        <v>804</v>
      </c>
      <c r="D173" s="268"/>
      <c r="E173" s="268"/>
      <c r="F173" s="289" t="s">
        <v>796</v>
      </c>
      <c r="G173" s="268"/>
      <c r="H173" s="268" t="s">
        <v>863</v>
      </c>
      <c r="I173" s="268" t="s">
        <v>806</v>
      </c>
      <c r="J173" s="268"/>
      <c r="K173" s="314"/>
    </row>
    <row r="174" spans="2:11" s="1" customFormat="1" ht="15" customHeight="1">
      <c r="B174" s="291"/>
      <c r="C174" s="268" t="s">
        <v>815</v>
      </c>
      <c r="D174" s="268"/>
      <c r="E174" s="268"/>
      <c r="F174" s="289" t="s">
        <v>802</v>
      </c>
      <c r="G174" s="268"/>
      <c r="H174" s="268" t="s">
        <v>863</v>
      </c>
      <c r="I174" s="268" t="s">
        <v>798</v>
      </c>
      <c r="J174" s="268">
        <v>50</v>
      </c>
      <c r="K174" s="314"/>
    </row>
    <row r="175" spans="2:11" s="1" customFormat="1" ht="15" customHeight="1">
      <c r="B175" s="291"/>
      <c r="C175" s="268" t="s">
        <v>823</v>
      </c>
      <c r="D175" s="268"/>
      <c r="E175" s="268"/>
      <c r="F175" s="289" t="s">
        <v>802</v>
      </c>
      <c r="G175" s="268"/>
      <c r="H175" s="268" t="s">
        <v>863</v>
      </c>
      <c r="I175" s="268" t="s">
        <v>798</v>
      </c>
      <c r="J175" s="268">
        <v>50</v>
      </c>
      <c r="K175" s="314"/>
    </row>
    <row r="176" spans="2:11" s="1" customFormat="1" ht="15" customHeight="1">
      <c r="B176" s="291"/>
      <c r="C176" s="268" t="s">
        <v>821</v>
      </c>
      <c r="D176" s="268"/>
      <c r="E176" s="268"/>
      <c r="F176" s="289" t="s">
        <v>802</v>
      </c>
      <c r="G176" s="268"/>
      <c r="H176" s="268" t="s">
        <v>863</v>
      </c>
      <c r="I176" s="268" t="s">
        <v>798</v>
      </c>
      <c r="J176" s="268">
        <v>50</v>
      </c>
      <c r="K176" s="314"/>
    </row>
    <row r="177" spans="2:11" s="1" customFormat="1" ht="15" customHeight="1">
      <c r="B177" s="291"/>
      <c r="C177" s="268" t="s">
        <v>136</v>
      </c>
      <c r="D177" s="268"/>
      <c r="E177" s="268"/>
      <c r="F177" s="289" t="s">
        <v>796</v>
      </c>
      <c r="G177" s="268"/>
      <c r="H177" s="268" t="s">
        <v>864</v>
      </c>
      <c r="I177" s="268" t="s">
        <v>865</v>
      </c>
      <c r="J177" s="268"/>
      <c r="K177" s="314"/>
    </row>
    <row r="178" spans="2:11" s="1" customFormat="1" ht="15" customHeight="1">
      <c r="B178" s="291"/>
      <c r="C178" s="268" t="s">
        <v>61</v>
      </c>
      <c r="D178" s="268"/>
      <c r="E178" s="268"/>
      <c r="F178" s="289" t="s">
        <v>796</v>
      </c>
      <c r="G178" s="268"/>
      <c r="H178" s="268" t="s">
        <v>866</v>
      </c>
      <c r="I178" s="268" t="s">
        <v>867</v>
      </c>
      <c r="J178" s="268">
        <v>1</v>
      </c>
      <c r="K178" s="314"/>
    </row>
    <row r="179" spans="2:11" s="1" customFormat="1" ht="15" customHeight="1">
      <c r="B179" s="291"/>
      <c r="C179" s="268" t="s">
        <v>57</v>
      </c>
      <c r="D179" s="268"/>
      <c r="E179" s="268"/>
      <c r="F179" s="289" t="s">
        <v>796</v>
      </c>
      <c r="G179" s="268"/>
      <c r="H179" s="268" t="s">
        <v>868</v>
      </c>
      <c r="I179" s="268" t="s">
        <v>798</v>
      </c>
      <c r="J179" s="268">
        <v>20</v>
      </c>
      <c r="K179" s="314"/>
    </row>
    <row r="180" spans="2:11" s="1" customFormat="1" ht="15" customHeight="1">
      <c r="B180" s="291"/>
      <c r="C180" s="268" t="s">
        <v>58</v>
      </c>
      <c r="D180" s="268"/>
      <c r="E180" s="268"/>
      <c r="F180" s="289" t="s">
        <v>796</v>
      </c>
      <c r="G180" s="268"/>
      <c r="H180" s="268" t="s">
        <v>869</v>
      </c>
      <c r="I180" s="268" t="s">
        <v>798</v>
      </c>
      <c r="J180" s="268">
        <v>255</v>
      </c>
      <c r="K180" s="314"/>
    </row>
    <row r="181" spans="2:11" s="1" customFormat="1" ht="15" customHeight="1">
      <c r="B181" s="291"/>
      <c r="C181" s="268" t="s">
        <v>137</v>
      </c>
      <c r="D181" s="268"/>
      <c r="E181" s="268"/>
      <c r="F181" s="289" t="s">
        <v>796</v>
      </c>
      <c r="G181" s="268"/>
      <c r="H181" s="268" t="s">
        <v>760</v>
      </c>
      <c r="I181" s="268" t="s">
        <v>798</v>
      </c>
      <c r="J181" s="268">
        <v>10</v>
      </c>
      <c r="K181" s="314"/>
    </row>
    <row r="182" spans="2:11" s="1" customFormat="1" ht="15" customHeight="1">
      <c r="B182" s="291"/>
      <c r="C182" s="268" t="s">
        <v>138</v>
      </c>
      <c r="D182" s="268"/>
      <c r="E182" s="268"/>
      <c r="F182" s="289" t="s">
        <v>796</v>
      </c>
      <c r="G182" s="268"/>
      <c r="H182" s="268" t="s">
        <v>870</v>
      </c>
      <c r="I182" s="268" t="s">
        <v>831</v>
      </c>
      <c r="J182" s="268"/>
      <c r="K182" s="314"/>
    </row>
    <row r="183" spans="2:11" s="1" customFormat="1" ht="15" customHeight="1">
      <c r="B183" s="291"/>
      <c r="C183" s="268" t="s">
        <v>871</v>
      </c>
      <c r="D183" s="268"/>
      <c r="E183" s="268"/>
      <c r="F183" s="289" t="s">
        <v>796</v>
      </c>
      <c r="G183" s="268"/>
      <c r="H183" s="268" t="s">
        <v>872</v>
      </c>
      <c r="I183" s="268" t="s">
        <v>831</v>
      </c>
      <c r="J183" s="268"/>
      <c r="K183" s="314"/>
    </row>
    <row r="184" spans="2:11" s="1" customFormat="1" ht="15" customHeight="1">
      <c r="B184" s="291"/>
      <c r="C184" s="268" t="s">
        <v>860</v>
      </c>
      <c r="D184" s="268"/>
      <c r="E184" s="268"/>
      <c r="F184" s="289" t="s">
        <v>796</v>
      </c>
      <c r="G184" s="268"/>
      <c r="H184" s="268" t="s">
        <v>873</v>
      </c>
      <c r="I184" s="268" t="s">
        <v>831</v>
      </c>
      <c r="J184" s="268"/>
      <c r="K184" s="314"/>
    </row>
    <row r="185" spans="2:11" s="1" customFormat="1" ht="15" customHeight="1">
      <c r="B185" s="291"/>
      <c r="C185" s="268" t="s">
        <v>140</v>
      </c>
      <c r="D185" s="268"/>
      <c r="E185" s="268"/>
      <c r="F185" s="289" t="s">
        <v>802</v>
      </c>
      <c r="G185" s="268"/>
      <c r="H185" s="268" t="s">
        <v>874</v>
      </c>
      <c r="I185" s="268" t="s">
        <v>798</v>
      </c>
      <c r="J185" s="268">
        <v>50</v>
      </c>
      <c r="K185" s="314"/>
    </row>
    <row r="186" spans="2:11" s="1" customFormat="1" ht="15" customHeight="1">
      <c r="B186" s="291"/>
      <c r="C186" s="268" t="s">
        <v>875</v>
      </c>
      <c r="D186" s="268"/>
      <c r="E186" s="268"/>
      <c r="F186" s="289" t="s">
        <v>802</v>
      </c>
      <c r="G186" s="268"/>
      <c r="H186" s="268" t="s">
        <v>876</v>
      </c>
      <c r="I186" s="268" t="s">
        <v>877</v>
      </c>
      <c r="J186" s="268"/>
      <c r="K186" s="314"/>
    </row>
    <row r="187" spans="2:11" s="1" customFormat="1" ht="15" customHeight="1">
      <c r="B187" s="291"/>
      <c r="C187" s="268" t="s">
        <v>878</v>
      </c>
      <c r="D187" s="268"/>
      <c r="E187" s="268"/>
      <c r="F187" s="289" t="s">
        <v>802</v>
      </c>
      <c r="G187" s="268"/>
      <c r="H187" s="268" t="s">
        <v>879</v>
      </c>
      <c r="I187" s="268" t="s">
        <v>877</v>
      </c>
      <c r="J187" s="268"/>
      <c r="K187" s="314"/>
    </row>
    <row r="188" spans="2:11" s="1" customFormat="1" ht="15" customHeight="1">
      <c r="B188" s="291"/>
      <c r="C188" s="268" t="s">
        <v>880</v>
      </c>
      <c r="D188" s="268"/>
      <c r="E188" s="268"/>
      <c r="F188" s="289" t="s">
        <v>802</v>
      </c>
      <c r="G188" s="268"/>
      <c r="H188" s="268" t="s">
        <v>881</v>
      </c>
      <c r="I188" s="268" t="s">
        <v>877</v>
      </c>
      <c r="J188" s="268"/>
      <c r="K188" s="314"/>
    </row>
    <row r="189" spans="2:11" s="1" customFormat="1" ht="15" customHeight="1">
      <c r="B189" s="291"/>
      <c r="C189" s="327" t="s">
        <v>882</v>
      </c>
      <c r="D189" s="268"/>
      <c r="E189" s="268"/>
      <c r="F189" s="289" t="s">
        <v>802</v>
      </c>
      <c r="G189" s="268"/>
      <c r="H189" s="268" t="s">
        <v>883</v>
      </c>
      <c r="I189" s="268" t="s">
        <v>884</v>
      </c>
      <c r="J189" s="328" t="s">
        <v>885</v>
      </c>
      <c r="K189" s="314"/>
    </row>
    <row r="190" spans="2:11" s="1" customFormat="1" ht="15" customHeight="1">
      <c r="B190" s="291"/>
      <c r="C190" s="327" t="s">
        <v>46</v>
      </c>
      <c r="D190" s="268"/>
      <c r="E190" s="268"/>
      <c r="F190" s="289" t="s">
        <v>796</v>
      </c>
      <c r="G190" s="268"/>
      <c r="H190" s="265" t="s">
        <v>886</v>
      </c>
      <c r="I190" s="268" t="s">
        <v>887</v>
      </c>
      <c r="J190" s="268"/>
      <c r="K190" s="314"/>
    </row>
    <row r="191" spans="2:11" s="1" customFormat="1" ht="15" customHeight="1">
      <c r="B191" s="291"/>
      <c r="C191" s="327" t="s">
        <v>888</v>
      </c>
      <c r="D191" s="268"/>
      <c r="E191" s="268"/>
      <c r="F191" s="289" t="s">
        <v>796</v>
      </c>
      <c r="G191" s="268"/>
      <c r="H191" s="268" t="s">
        <v>889</v>
      </c>
      <c r="I191" s="268" t="s">
        <v>831</v>
      </c>
      <c r="J191" s="268"/>
      <c r="K191" s="314"/>
    </row>
    <row r="192" spans="2:11" s="1" customFormat="1" ht="15" customHeight="1">
      <c r="B192" s="291"/>
      <c r="C192" s="327" t="s">
        <v>890</v>
      </c>
      <c r="D192" s="268"/>
      <c r="E192" s="268"/>
      <c r="F192" s="289" t="s">
        <v>796</v>
      </c>
      <c r="G192" s="268"/>
      <c r="H192" s="268" t="s">
        <v>891</v>
      </c>
      <c r="I192" s="268" t="s">
        <v>831</v>
      </c>
      <c r="J192" s="268"/>
      <c r="K192" s="314"/>
    </row>
    <row r="193" spans="2:11" s="1" customFormat="1" ht="15" customHeight="1">
      <c r="B193" s="291"/>
      <c r="C193" s="327" t="s">
        <v>892</v>
      </c>
      <c r="D193" s="268"/>
      <c r="E193" s="268"/>
      <c r="F193" s="289" t="s">
        <v>802</v>
      </c>
      <c r="G193" s="268"/>
      <c r="H193" s="268" t="s">
        <v>893</v>
      </c>
      <c r="I193" s="268" t="s">
        <v>831</v>
      </c>
      <c r="J193" s="268"/>
      <c r="K193" s="314"/>
    </row>
    <row r="194" spans="2:11" s="1" customFormat="1" ht="15" customHeight="1">
      <c r="B194" s="320"/>
      <c r="C194" s="329"/>
      <c r="D194" s="300"/>
      <c r="E194" s="300"/>
      <c r="F194" s="300"/>
      <c r="G194" s="300"/>
      <c r="H194" s="300"/>
      <c r="I194" s="300"/>
      <c r="J194" s="300"/>
      <c r="K194" s="321"/>
    </row>
    <row r="195" spans="2:11" s="1" customFormat="1" ht="18.75" customHeight="1">
      <c r="B195" s="302"/>
      <c r="C195" s="312"/>
      <c r="D195" s="312"/>
      <c r="E195" s="312"/>
      <c r="F195" s="322"/>
      <c r="G195" s="312"/>
      <c r="H195" s="312"/>
      <c r="I195" s="312"/>
      <c r="J195" s="312"/>
      <c r="K195" s="302"/>
    </row>
    <row r="196" spans="2:11" s="1" customFormat="1" ht="18.75" customHeight="1">
      <c r="B196" s="302"/>
      <c r="C196" s="312"/>
      <c r="D196" s="312"/>
      <c r="E196" s="312"/>
      <c r="F196" s="322"/>
      <c r="G196" s="312"/>
      <c r="H196" s="312"/>
      <c r="I196" s="312"/>
      <c r="J196" s="312"/>
      <c r="K196" s="302"/>
    </row>
    <row r="197" spans="2:11" s="1" customFormat="1" ht="18.75" customHeight="1">
      <c r="B197" s="275"/>
      <c r="C197" s="275"/>
      <c r="D197" s="275"/>
      <c r="E197" s="275"/>
      <c r="F197" s="275"/>
      <c r="G197" s="275"/>
      <c r="H197" s="275"/>
      <c r="I197" s="275"/>
      <c r="J197" s="275"/>
      <c r="K197" s="275"/>
    </row>
    <row r="198" spans="2:11" s="1" customFormat="1" ht="12">
      <c r="B198" s="257"/>
      <c r="C198" s="258"/>
      <c r="D198" s="258"/>
      <c r="E198" s="258"/>
      <c r="F198" s="258"/>
      <c r="G198" s="258"/>
      <c r="H198" s="258"/>
      <c r="I198" s="258"/>
      <c r="J198" s="258"/>
      <c r="K198" s="259"/>
    </row>
    <row r="199" spans="2:11" s="1" customFormat="1" ht="20.5">
      <c r="B199" s="260"/>
      <c r="C199" s="393" t="s">
        <v>894</v>
      </c>
      <c r="D199" s="393"/>
      <c r="E199" s="393"/>
      <c r="F199" s="393"/>
      <c r="G199" s="393"/>
      <c r="H199" s="393"/>
      <c r="I199" s="393"/>
      <c r="J199" s="393"/>
      <c r="K199" s="261"/>
    </row>
    <row r="200" spans="2:11" s="1" customFormat="1" ht="25.5" customHeight="1">
      <c r="B200" s="260"/>
      <c r="C200" s="330" t="s">
        <v>895</v>
      </c>
      <c r="D200" s="330"/>
      <c r="E200" s="330"/>
      <c r="F200" s="330" t="s">
        <v>896</v>
      </c>
      <c r="G200" s="331"/>
      <c r="H200" s="394" t="s">
        <v>897</v>
      </c>
      <c r="I200" s="394"/>
      <c r="J200" s="394"/>
      <c r="K200" s="261"/>
    </row>
    <row r="201" spans="2:11" s="1" customFormat="1" ht="5.25" customHeight="1">
      <c r="B201" s="291"/>
      <c r="C201" s="286"/>
      <c r="D201" s="286"/>
      <c r="E201" s="286"/>
      <c r="F201" s="286"/>
      <c r="G201" s="312"/>
      <c r="H201" s="286"/>
      <c r="I201" s="286"/>
      <c r="J201" s="286"/>
      <c r="K201" s="314"/>
    </row>
    <row r="202" spans="2:11" s="1" customFormat="1" ht="15" customHeight="1">
      <c r="B202" s="291"/>
      <c r="C202" s="268" t="s">
        <v>887</v>
      </c>
      <c r="D202" s="268"/>
      <c r="E202" s="268"/>
      <c r="F202" s="289" t="s">
        <v>47</v>
      </c>
      <c r="G202" s="268"/>
      <c r="H202" s="395" t="s">
        <v>898</v>
      </c>
      <c r="I202" s="395"/>
      <c r="J202" s="395"/>
      <c r="K202" s="314"/>
    </row>
    <row r="203" spans="2:11" s="1" customFormat="1" ht="15" customHeight="1">
      <c r="B203" s="291"/>
      <c r="C203" s="268"/>
      <c r="D203" s="268"/>
      <c r="E203" s="268"/>
      <c r="F203" s="289" t="s">
        <v>48</v>
      </c>
      <c r="G203" s="268"/>
      <c r="H203" s="395" t="s">
        <v>899</v>
      </c>
      <c r="I203" s="395"/>
      <c r="J203" s="395"/>
      <c r="K203" s="314"/>
    </row>
    <row r="204" spans="2:11" s="1" customFormat="1" ht="15" customHeight="1">
      <c r="B204" s="291"/>
      <c r="C204" s="268"/>
      <c r="D204" s="268"/>
      <c r="E204" s="268"/>
      <c r="F204" s="289" t="s">
        <v>51</v>
      </c>
      <c r="G204" s="268"/>
      <c r="H204" s="395" t="s">
        <v>900</v>
      </c>
      <c r="I204" s="395"/>
      <c r="J204" s="395"/>
      <c r="K204" s="314"/>
    </row>
    <row r="205" spans="2:11" s="1" customFormat="1" ht="15" customHeight="1">
      <c r="B205" s="291"/>
      <c r="C205" s="268"/>
      <c r="D205" s="268"/>
      <c r="E205" s="268"/>
      <c r="F205" s="289" t="s">
        <v>49</v>
      </c>
      <c r="G205" s="268"/>
      <c r="H205" s="395" t="s">
        <v>901</v>
      </c>
      <c r="I205" s="395"/>
      <c r="J205" s="395"/>
      <c r="K205" s="314"/>
    </row>
    <row r="206" spans="2:11" s="1" customFormat="1" ht="15" customHeight="1">
      <c r="B206" s="291"/>
      <c r="C206" s="268"/>
      <c r="D206" s="268"/>
      <c r="E206" s="268"/>
      <c r="F206" s="289" t="s">
        <v>50</v>
      </c>
      <c r="G206" s="268"/>
      <c r="H206" s="395" t="s">
        <v>902</v>
      </c>
      <c r="I206" s="395"/>
      <c r="J206" s="395"/>
      <c r="K206" s="314"/>
    </row>
    <row r="207" spans="2:11" s="1" customFormat="1" ht="15" customHeight="1">
      <c r="B207" s="291"/>
      <c r="C207" s="268"/>
      <c r="D207" s="268"/>
      <c r="E207" s="268"/>
      <c r="F207" s="289"/>
      <c r="G207" s="268"/>
      <c r="H207" s="268"/>
      <c r="I207" s="268"/>
      <c r="J207" s="268"/>
      <c r="K207" s="314"/>
    </row>
    <row r="208" spans="2:11" s="1" customFormat="1" ht="15" customHeight="1">
      <c r="B208" s="291"/>
      <c r="C208" s="268" t="s">
        <v>843</v>
      </c>
      <c r="D208" s="268"/>
      <c r="E208" s="268"/>
      <c r="F208" s="289" t="s">
        <v>82</v>
      </c>
      <c r="G208" s="268"/>
      <c r="H208" s="395" t="s">
        <v>903</v>
      </c>
      <c r="I208" s="395"/>
      <c r="J208" s="395"/>
      <c r="K208" s="314"/>
    </row>
    <row r="209" spans="2:11" s="1" customFormat="1" ht="15" customHeight="1">
      <c r="B209" s="291"/>
      <c r="C209" s="268"/>
      <c r="D209" s="268"/>
      <c r="E209" s="268"/>
      <c r="F209" s="289" t="s">
        <v>739</v>
      </c>
      <c r="G209" s="268"/>
      <c r="H209" s="395" t="s">
        <v>740</v>
      </c>
      <c r="I209" s="395"/>
      <c r="J209" s="395"/>
      <c r="K209" s="314"/>
    </row>
    <row r="210" spans="2:11" s="1" customFormat="1" ht="15" customHeight="1">
      <c r="B210" s="291"/>
      <c r="C210" s="268"/>
      <c r="D210" s="268"/>
      <c r="E210" s="268"/>
      <c r="F210" s="289" t="s">
        <v>737</v>
      </c>
      <c r="G210" s="268"/>
      <c r="H210" s="395" t="s">
        <v>904</v>
      </c>
      <c r="I210" s="395"/>
      <c r="J210" s="395"/>
      <c r="K210" s="314"/>
    </row>
    <row r="211" spans="2:11" s="1" customFormat="1" ht="15" customHeight="1">
      <c r="B211" s="332"/>
      <c r="C211" s="268"/>
      <c r="D211" s="268"/>
      <c r="E211" s="268"/>
      <c r="F211" s="289" t="s">
        <v>741</v>
      </c>
      <c r="G211" s="327"/>
      <c r="H211" s="396" t="s">
        <v>742</v>
      </c>
      <c r="I211" s="396"/>
      <c r="J211" s="396"/>
      <c r="K211" s="333"/>
    </row>
    <row r="212" spans="2:11" s="1" customFormat="1" ht="15" customHeight="1">
      <c r="B212" s="332"/>
      <c r="C212" s="268"/>
      <c r="D212" s="268"/>
      <c r="E212" s="268"/>
      <c r="F212" s="289" t="s">
        <v>743</v>
      </c>
      <c r="G212" s="327"/>
      <c r="H212" s="396" t="s">
        <v>905</v>
      </c>
      <c r="I212" s="396"/>
      <c r="J212" s="396"/>
      <c r="K212" s="333"/>
    </row>
    <row r="213" spans="2:11" s="1" customFormat="1" ht="15" customHeight="1">
      <c r="B213" s="332"/>
      <c r="C213" s="268"/>
      <c r="D213" s="268"/>
      <c r="E213" s="268"/>
      <c r="F213" s="289"/>
      <c r="G213" s="327"/>
      <c r="H213" s="318"/>
      <c r="I213" s="318"/>
      <c r="J213" s="318"/>
      <c r="K213" s="333"/>
    </row>
    <row r="214" spans="2:11" s="1" customFormat="1" ht="15" customHeight="1">
      <c r="B214" s="332"/>
      <c r="C214" s="268" t="s">
        <v>867</v>
      </c>
      <c r="D214" s="268"/>
      <c r="E214" s="268"/>
      <c r="F214" s="289">
        <v>1</v>
      </c>
      <c r="G214" s="327"/>
      <c r="H214" s="396" t="s">
        <v>906</v>
      </c>
      <c r="I214" s="396"/>
      <c r="J214" s="396"/>
      <c r="K214" s="333"/>
    </row>
    <row r="215" spans="2:11" s="1" customFormat="1" ht="15" customHeight="1">
      <c r="B215" s="332"/>
      <c r="C215" s="268"/>
      <c r="D215" s="268"/>
      <c r="E215" s="268"/>
      <c r="F215" s="289">
        <v>2</v>
      </c>
      <c r="G215" s="327"/>
      <c r="H215" s="396" t="s">
        <v>907</v>
      </c>
      <c r="I215" s="396"/>
      <c r="J215" s="396"/>
      <c r="K215" s="333"/>
    </row>
    <row r="216" spans="2:11" s="1" customFormat="1" ht="15" customHeight="1">
      <c r="B216" s="332"/>
      <c r="C216" s="268"/>
      <c r="D216" s="268"/>
      <c r="E216" s="268"/>
      <c r="F216" s="289">
        <v>3</v>
      </c>
      <c r="G216" s="327"/>
      <c r="H216" s="396" t="s">
        <v>908</v>
      </c>
      <c r="I216" s="396"/>
      <c r="J216" s="396"/>
      <c r="K216" s="333"/>
    </row>
    <row r="217" spans="2:11" s="1" customFormat="1" ht="15" customHeight="1">
      <c r="B217" s="332"/>
      <c r="C217" s="268"/>
      <c r="D217" s="268"/>
      <c r="E217" s="268"/>
      <c r="F217" s="289">
        <v>4</v>
      </c>
      <c r="G217" s="327"/>
      <c r="H217" s="396" t="s">
        <v>909</v>
      </c>
      <c r="I217" s="396"/>
      <c r="J217" s="396"/>
      <c r="K217" s="333"/>
    </row>
    <row r="218" spans="2:11" s="1" customFormat="1" ht="12.75" customHeight="1">
      <c r="B218" s="334"/>
      <c r="C218" s="335"/>
      <c r="D218" s="335"/>
      <c r="E218" s="335"/>
      <c r="F218" s="335"/>
      <c r="G218" s="335"/>
      <c r="H218" s="335"/>
      <c r="I218" s="335"/>
      <c r="J218" s="335"/>
      <c r="K218" s="33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67"/>
  <sheetViews>
    <sheetView showGridLines="0" tabSelected="1" topLeftCell="C18" workbookViewId="0">
      <selection activeCell="J106" sqref="J106"/>
    </sheetView>
  </sheetViews>
  <sheetFormatPr defaultRowHeight="1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17" t="s">
        <v>89</v>
      </c>
    </row>
    <row r="3" spans="1:46" s="1" customFormat="1" ht="7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84</v>
      </c>
    </row>
    <row r="4" spans="1:46" s="1" customFormat="1" ht="25" customHeight="1">
      <c r="B4" s="20"/>
      <c r="D4" s="110" t="s">
        <v>108</v>
      </c>
      <c r="L4" s="20"/>
      <c r="M4" s="111" t="s">
        <v>10</v>
      </c>
      <c r="AT4" s="17" t="s">
        <v>4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81" t="str">
        <f>'Rekapitulace stavby'!K6</f>
        <v>Sanace vlhkého zdiva III. ZŠ ul. 8. května 63, Šumperk</v>
      </c>
      <c r="F7" s="382"/>
      <c r="G7" s="382"/>
      <c r="H7" s="382"/>
      <c r="L7" s="20"/>
    </row>
    <row r="8" spans="1:46" s="1" customFormat="1" ht="12" customHeight="1">
      <c r="B8" s="20"/>
      <c r="D8" s="112" t="s">
        <v>109</v>
      </c>
      <c r="L8" s="20"/>
    </row>
    <row r="9" spans="1:46" s="2" customFormat="1" ht="16.5" customHeight="1">
      <c r="A9" s="34"/>
      <c r="B9" s="39"/>
      <c r="C9" s="34"/>
      <c r="D9" s="34"/>
      <c r="E9" s="381" t="s">
        <v>110</v>
      </c>
      <c r="F9" s="383"/>
      <c r="G9" s="383"/>
      <c r="H9" s="383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111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84" t="s">
        <v>112</v>
      </c>
      <c r="F11" s="383"/>
      <c r="G11" s="383"/>
      <c r="H11" s="383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0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19</v>
      </c>
      <c r="E13" s="34"/>
      <c r="F13" s="103" t="s">
        <v>20</v>
      </c>
      <c r="G13" s="34"/>
      <c r="H13" s="34"/>
      <c r="I13" s="112" t="s">
        <v>21</v>
      </c>
      <c r="J13" s="103" t="s">
        <v>20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103" t="s">
        <v>24</v>
      </c>
      <c r="G14" s="34"/>
      <c r="H14" s="34"/>
      <c r="I14" s="112" t="s">
        <v>25</v>
      </c>
      <c r="J14" s="114" t="str">
        <f>'Rekapitulace stavby'!AN8</f>
        <v>23. 8. 2022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75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29</v>
      </c>
      <c r="E16" s="34"/>
      <c r="F16" s="34"/>
      <c r="G16" s="34"/>
      <c r="H16" s="34"/>
      <c r="I16" s="112" t="s">
        <v>30</v>
      </c>
      <c r="J16" s="103" t="str">
        <f>IF('Rekapitulace stavby'!AN10="","",'Rekapitulace stavby'!AN10)</f>
        <v/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tr">
        <f>IF('Rekapitulace stavby'!E11="","",'Rekapitulace stavby'!E11)</f>
        <v xml:space="preserve"> </v>
      </c>
      <c r="F17" s="34"/>
      <c r="G17" s="34"/>
      <c r="H17" s="34"/>
      <c r="I17" s="112" t="s">
        <v>31</v>
      </c>
      <c r="J17" s="103" t="str">
        <f>IF('Rekapitulace stavby'!AN11="","",'Rekapitulace stavby'!AN11)</f>
        <v/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7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32</v>
      </c>
      <c r="E19" s="34"/>
      <c r="F19" s="34"/>
      <c r="G19" s="34"/>
      <c r="H19" s="34"/>
      <c r="I19" s="112" t="s">
        <v>30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85" t="str">
        <f>'Rekapitulace stavby'!E14</f>
        <v>Vyplň údaj</v>
      </c>
      <c r="F20" s="386"/>
      <c r="G20" s="386"/>
      <c r="H20" s="386"/>
      <c r="I20" s="112" t="s">
        <v>31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7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34</v>
      </c>
      <c r="E22" s="34"/>
      <c r="F22" s="34"/>
      <c r="G22" s="34"/>
      <c r="H22" s="34"/>
      <c r="I22" s="112" t="s">
        <v>30</v>
      </c>
      <c r="J22" s="103" t="str">
        <f>IF('Rekapitulace stavby'!AN16="","",'Rekapitulace stavby'!AN16)</f>
        <v>29380995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stavby'!E17="","",'Rekapitulace stavby'!E17)</f>
        <v>PVLK PROJECT s.r.o.</v>
      </c>
      <c r="F23" s="34"/>
      <c r="G23" s="34"/>
      <c r="H23" s="34"/>
      <c r="I23" s="112" t="s">
        <v>31</v>
      </c>
      <c r="J23" s="103" t="str">
        <f>IF('Rekapitulace stavby'!AN17="","",'Rekapitulace stavby'!AN17)</f>
        <v>CZ29380995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7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39</v>
      </c>
      <c r="E25" s="34"/>
      <c r="F25" s="34"/>
      <c r="G25" s="34"/>
      <c r="H25" s="34"/>
      <c r="I25" s="112" t="s">
        <v>30</v>
      </c>
      <c r="J25" s="103" t="s">
        <v>35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36</v>
      </c>
      <c r="F26" s="34"/>
      <c r="G26" s="34"/>
      <c r="H26" s="34"/>
      <c r="I26" s="112" t="s">
        <v>31</v>
      </c>
      <c r="J26" s="103" t="s">
        <v>37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7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40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87" t="s">
        <v>20</v>
      </c>
      <c r="F29" s="387"/>
      <c r="G29" s="387"/>
      <c r="H29" s="387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7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7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4" customHeight="1">
      <c r="A32" s="34"/>
      <c r="B32" s="39"/>
      <c r="C32" s="34"/>
      <c r="D32" s="119" t="s">
        <v>42</v>
      </c>
      <c r="E32" s="34"/>
      <c r="F32" s="34"/>
      <c r="G32" s="34"/>
      <c r="H32" s="34"/>
      <c r="I32" s="34"/>
      <c r="J32" s="120">
        <f>ROUND(J103,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7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21" t="s">
        <v>44</v>
      </c>
      <c r="G34" s="34"/>
      <c r="H34" s="34"/>
      <c r="I34" s="121" t="s">
        <v>43</v>
      </c>
      <c r="J34" s="121" t="s">
        <v>45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22" t="s">
        <v>46</v>
      </c>
      <c r="E35" s="112" t="s">
        <v>47</v>
      </c>
      <c r="F35" s="123">
        <f>ROUND((SUM(BE103:BE166)),  2)</f>
        <v>0</v>
      </c>
      <c r="G35" s="34"/>
      <c r="H35" s="34"/>
      <c r="I35" s="124">
        <v>0.21</v>
      </c>
      <c r="J35" s="123">
        <f>ROUND(((SUM(BE103:BE166))*I35),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12" t="s">
        <v>48</v>
      </c>
      <c r="F36" s="123">
        <f>ROUND((SUM(BF103:BF166)),  2)</f>
        <v>0</v>
      </c>
      <c r="G36" s="34"/>
      <c r="H36" s="34"/>
      <c r="I36" s="124">
        <v>0.15</v>
      </c>
      <c r="J36" s="123">
        <f>ROUND(((SUM(BF103:BF166))*I36),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2" t="s">
        <v>49</v>
      </c>
      <c r="F37" s="123">
        <f>ROUND((SUM(BG103:BG166)),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9"/>
      <c r="C38" s="34"/>
      <c r="D38" s="34"/>
      <c r="E38" s="112" t="s">
        <v>50</v>
      </c>
      <c r="F38" s="123">
        <f>ROUND((SUM(BH103:BH166)),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12" t="s">
        <v>51</v>
      </c>
      <c r="F39" s="123">
        <f>ROUND((SUM(BI103:BI166)),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7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4" customHeight="1">
      <c r="A41" s="34"/>
      <c r="B41" s="39"/>
      <c r="C41" s="125"/>
      <c r="D41" s="126" t="s">
        <v>52</v>
      </c>
      <c r="E41" s="127"/>
      <c r="F41" s="127"/>
      <c r="G41" s="128" t="s">
        <v>53</v>
      </c>
      <c r="H41" s="129" t="s">
        <v>54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7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5" customHeight="1">
      <c r="A47" s="34"/>
      <c r="B47" s="35"/>
      <c r="C47" s="23" t="s">
        <v>113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7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88" t="str">
        <f>E7</f>
        <v>Sanace vlhkého zdiva III. ZŠ ul. 8. května 63, Šumperk</v>
      </c>
      <c r="F50" s="389"/>
      <c r="G50" s="389"/>
      <c r="H50" s="389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109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88" t="s">
        <v>110</v>
      </c>
      <c r="F52" s="390"/>
      <c r="G52" s="390"/>
      <c r="H52" s="390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111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37" t="str">
        <f>E11</f>
        <v>NNV-SPL - Vnitřní silnoproudé rozvody - Společné náklady ostatní</v>
      </c>
      <c r="F54" s="390"/>
      <c r="G54" s="390"/>
      <c r="H54" s="390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7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23</v>
      </c>
      <c r="D56" s="36"/>
      <c r="E56" s="36"/>
      <c r="F56" s="27" t="str">
        <f>F14</f>
        <v xml:space="preserve"> </v>
      </c>
      <c r="G56" s="36"/>
      <c r="H56" s="36"/>
      <c r="I56" s="29" t="s">
        <v>25</v>
      </c>
      <c r="J56" s="59" t="str">
        <f>IF(J14="","",J14)</f>
        <v>23. 8. 2022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7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65" customHeight="1">
      <c r="A58" s="34"/>
      <c r="B58" s="35"/>
      <c r="C58" s="29" t="s">
        <v>29</v>
      </c>
      <c r="D58" s="36"/>
      <c r="E58" s="36"/>
      <c r="F58" s="27" t="str">
        <f>E17</f>
        <v xml:space="preserve"> </v>
      </c>
      <c r="G58" s="36"/>
      <c r="H58" s="36"/>
      <c r="I58" s="29" t="s">
        <v>34</v>
      </c>
      <c r="J58" s="32" t="str">
        <f>E23</f>
        <v>PVLK PROJECT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5.65" customHeight="1">
      <c r="A59" s="34"/>
      <c r="B59" s="35"/>
      <c r="C59" s="29" t="s">
        <v>32</v>
      </c>
      <c r="D59" s="36"/>
      <c r="E59" s="36"/>
      <c r="F59" s="27" t="str">
        <f>IF(E20="","",E20)</f>
        <v>Vyplň údaj</v>
      </c>
      <c r="G59" s="36"/>
      <c r="H59" s="36"/>
      <c r="I59" s="29" t="s">
        <v>39</v>
      </c>
      <c r="J59" s="32" t="str">
        <f>E26</f>
        <v>PVLK PROJECT s.r.o.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2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114</v>
      </c>
      <c r="D61" s="137"/>
      <c r="E61" s="137"/>
      <c r="F61" s="137"/>
      <c r="G61" s="137"/>
      <c r="H61" s="137"/>
      <c r="I61" s="137"/>
      <c r="J61" s="138" t="s">
        <v>115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2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75" customHeight="1">
      <c r="A63" s="34"/>
      <c r="B63" s="35"/>
      <c r="C63" s="139" t="s">
        <v>74</v>
      </c>
      <c r="D63" s="36"/>
      <c r="E63" s="36"/>
      <c r="F63" s="36"/>
      <c r="G63" s="36"/>
      <c r="H63" s="36"/>
      <c r="I63" s="36"/>
      <c r="J63" s="77">
        <f>J103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116</v>
      </c>
    </row>
    <row r="64" spans="1:47" s="9" customFormat="1" ht="25" customHeight="1">
      <c r="B64" s="140"/>
      <c r="C64" s="141"/>
      <c r="D64" s="142" t="s">
        <v>117</v>
      </c>
      <c r="E64" s="143"/>
      <c r="F64" s="143"/>
      <c r="G64" s="143"/>
      <c r="H64" s="143"/>
      <c r="I64" s="143"/>
      <c r="J64" s="144">
        <f>J104</f>
        <v>0</v>
      </c>
      <c r="K64" s="141"/>
      <c r="L64" s="145"/>
    </row>
    <row r="65" spans="2:12" s="10" customFormat="1" ht="19.899999999999999" customHeight="1">
      <c r="B65" s="146"/>
      <c r="C65" s="97"/>
      <c r="D65" s="147" t="s">
        <v>118</v>
      </c>
      <c r="E65" s="148"/>
      <c r="F65" s="148"/>
      <c r="G65" s="148"/>
      <c r="H65" s="148"/>
      <c r="I65" s="148"/>
      <c r="J65" s="149">
        <f>J105</f>
        <v>0</v>
      </c>
      <c r="K65" s="97"/>
      <c r="L65" s="150"/>
    </row>
    <row r="66" spans="2:12" s="10" customFormat="1" ht="19.899999999999999" customHeight="1">
      <c r="B66" s="146"/>
      <c r="C66" s="97"/>
      <c r="D66" s="147" t="s">
        <v>119</v>
      </c>
      <c r="E66" s="148"/>
      <c r="F66" s="148"/>
      <c r="G66" s="148"/>
      <c r="H66" s="148"/>
      <c r="I66" s="148"/>
      <c r="J66" s="149">
        <f>J113</f>
        <v>0</v>
      </c>
      <c r="K66" s="97"/>
      <c r="L66" s="150"/>
    </row>
    <row r="67" spans="2:12" s="10" customFormat="1" ht="19.899999999999999" customHeight="1">
      <c r="B67" s="146"/>
      <c r="C67" s="97"/>
      <c r="D67" s="147" t="s">
        <v>120</v>
      </c>
      <c r="E67" s="148"/>
      <c r="F67" s="148"/>
      <c r="G67" s="148"/>
      <c r="H67" s="148"/>
      <c r="I67" s="148"/>
      <c r="J67" s="149">
        <f>J117</f>
        <v>0</v>
      </c>
      <c r="K67" s="97"/>
      <c r="L67" s="150"/>
    </row>
    <row r="68" spans="2:12" s="10" customFormat="1" ht="19.899999999999999" customHeight="1">
      <c r="B68" s="146"/>
      <c r="C68" s="97"/>
      <c r="D68" s="147" t="s">
        <v>121</v>
      </c>
      <c r="E68" s="148"/>
      <c r="F68" s="148"/>
      <c r="G68" s="148"/>
      <c r="H68" s="148"/>
      <c r="I68" s="148"/>
      <c r="J68" s="149">
        <f>J120</f>
        <v>0</v>
      </c>
      <c r="K68" s="97"/>
      <c r="L68" s="150"/>
    </row>
    <row r="69" spans="2:12" s="10" customFormat="1" ht="19.899999999999999" customHeight="1">
      <c r="B69" s="146"/>
      <c r="C69" s="97"/>
      <c r="D69" s="147" t="s">
        <v>122</v>
      </c>
      <c r="E69" s="148"/>
      <c r="F69" s="148"/>
      <c r="G69" s="148"/>
      <c r="H69" s="148"/>
      <c r="I69" s="148"/>
      <c r="J69" s="149">
        <f>J123</f>
        <v>0</v>
      </c>
      <c r="K69" s="97"/>
      <c r="L69" s="150"/>
    </row>
    <row r="70" spans="2:12" s="9" customFormat="1" ht="25" customHeight="1">
      <c r="B70" s="140"/>
      <c r="C70" s="141"/>
      <c r="D70" s="142" t="s">
        <v>123</v>
      </c>
      <c r="E70" s="143"/>
      <c r="F70" s="143"/>
      <c r="G70" s="143"/>
      <c r="H70" s="143"/>
      <c r="I70" s="143"/>
      <c r="J70" s="144">
        <f>J127</f>
        <v>0</v>
      </c>
      <c r="K70" s="141"/>
      <c r="L70" s="145"/>
    </row>
    <row r="71" spans="2:12" s="10" customFormat="1" ht="19.899999999999999" customHeight="1">
      <c r="B71" s="146"/>
      <c r="C71" s="97"/>
      <c r="D71" s="147" t="s">
        <v>124</v>
      </c>
      <c r="E71" s="148"/>
      <c r="F71" s="148"/>
      <c r="G71" s="148"/>
      <c r="H71" s="148"/>
      <c r="I71" s="148"/>
      <c r="J71" s="149">
        <f>J128</f>
        <v>0</v>
      </c>
      <c r="K71" s="97"/>
      <c r="L71" s="150"/>
    </row>
    <row r="72" spans="2:12" s="10" customFormat="1" ht="19.899999999999999" customHeight="1">
      <c r="B72" s="146"/>
      <c r="C72" s="97"/>
      <c r="D72" s="147" t="s">
        <v>125</v>
      </c>
      <c r="E72" s="148"/>
      <c r="F72" s="148"/>
      <c r="G72" s="148"/>
      <c r="H72" s="148"/>
      <c r="I72" s="148"/>
      <c r="J72" s="149">
        <f>J133</f>
        <v>0</v>
      </c>
      <c r="K72" s="97"/>
      <c r="L72" s="150"/>
    </row>
    <row r="73" spans="2:12" s="10" customFormat="1" ht="19.899999999999999" customHeight="1">
      <c r="B73" s="146"/>
      <c r="C73" s="97"/>
      <c r="D73" s="147" t="s">
        <v>126</v>
      </c>
      <c r="E73" s="148"/>
      <c r="F73" s="148"/>
      <c r="G73" s="148"/>
      <c r="H73" s="148"/>
      <c r="I73" s="148"/>
      <c r="J73" s="149">
        <f>J140</f>
        <v>0</v>
      </c>
      <c r="K73" s="97"/>
      <c r="L73" s="150"/>
    </row>
    <row r="74" spans="2:12" s="10" customFormat="1" ht="19.899999999999999" customHeight="1">
      <c r="B74" s="146"/>
      <c r="C74" s="97"/>
      <c r="D74" s="147" t="s">
        <v>127</v>
      </c>
      <c r="E74" s="148"/>
      <c r="F74" s="148"/>
      <c r="G74" s="148"/>
      <c r="H74" s="148"/>
      <c r="I74" s="148"/>
      <c r="J74" s="149">
        <f>J145</f>
        <v>0</v>
      </c>
      <c r="K74" s="97"/>
      <c r="L74" s="150"/>
    </row>
    <row r="75" spans="2:12" s="10" customFormat="1" ht="19.899999999999999" customHeight="1">
      <c r="B75" s="146"/>
      <c r="C75" s="97"/>
      <c r="D75" s="147" t="s">
        <v>128</v>
      </c>
      <c r="E75" s="148"/>
      <c r="F75" s="148"/>
      <c r="G75" s="148"/>
      <c r="H75" s="148"/>
      <c r="I75" s="148"/>
      <c r="J75" s="149">
        <f>J148</f>
        <v>0</v>
      </c>
      <c r="K75" s="97"/>
      <c r="L75" s="150"/>
    </row>
    <row r="76" spans="2:12" s="9" customFormat="1" ht="25" customHeight="1">
      <c r="B76" s="140"/>
      <c r="C76" s="141"/>
      <c r="D76" s="142" t="s">
        <v>129</v>
      </c>
      <c r="E76" s="143"/>
      <c r="F76" s="143"/>
      <c r="G76" s="143"/>
      <c r="H76" s="143"/>
      <c r="I76" s="143"/>
      <c r="J76" s="144">
        <f>J151</f>
        <v>0</v>
      </c>
      <c r="K76" s="141"/>
      <c r="L76" s="145"/>
    </row>
    <row r="77" spans="2:12" s="10" customFormat="1" ht="19.899999999999999" customHeight="1">
      <c r="B77" s="146"/>
      <c r="C77" s="97"/>
      <c r="D77" s="147" t="s">
        <v>130</v>
      </c>
      <c r="E77" s="148"/>
      <c r="F77" s="148"/>
      <c r="G77" s="148"/>
      <c r="H77" s="148"/>
      <c r="I77" s="148"/>
      <c r="J77" s="149">
        <f>J152</f>
        <v>0</v>
      </c>
      <c r="K77" s="97"/>
      <c r="L77" s="150"/>
    </row>
    <row r="78" spans="2:12" s="10" customFormat="1" ht="19.899999999999999" customHeight="1">
      <c r="B78" s="146"/>
      <c r="C78" s="97"/>
      <c r="D78" s="147" t="s">
        <v>131</v>
      </c>
      <c r="E78" s="148"/>
      <c r="F78" s="148"/>
      <c r="G78" s="148"/>
      <c r="H78" s="148"/>
      <c r="I78" s="148"/>
      <c r="J78" s="149">
        <f>J155</f>
        <v>0</v>
      </c>
      <c r="K78" s="97"/>
      <c r="L78" s="150"/>
    </row>
    <row r="79" spans="2:12" s="10" customFormat="1" ht="19.899999999999999" customHeight="1">
      <c r="B79" s="146"/>
      <c r="C79" s="97"/>
      <c r="D79" s="147" t="s">
        <v>132</v>
      </c>
      <c r="E79" s="148"/>
      <c r="F79" s="148"/>
      <c r="G79" s="148"/>
      <c r="H79" s="148"/>
      <c r="I79" s="148"/>
      <c r="J79" s="149">
        <f>J158</f>
        <v>0</v>
      </c>
      <c r="K79" s="97"/>
      <c r="L79" s="150"/>
    </row>
    <row r="80" spans="2:12" s="10" customFormat="1" ht="19.899999999999999" customHeight="1">
      <c r="B80" s="146"/>
      <c r="C80" s="97"/>
      <c r="D80" s="147" t="s">
        <v>133</v>
      </c>
      <c r="E80" s="148"/>
      <c r="F80" s="148"/>
      <c r="G80" s="148"/>
      <c r="H80" s="148"/>
      <c r="I80" s="148"/>
      <c r="J80" s="149">
        <f>J161</f>
        <v>0</v>
      </c>
      <c r="K80" s="97"/>
      <c r="L80" s="150"/>
    </row>
    <row r="81" spans="1:31" s="10" customFormat="1" ht="19.899999999999999" customHeight="1">
      <c r="B81" s="146"/>
      <c r="C81" s="97"/>
      <c r="D81" s="147" t="s">
        <v>134</v>
      </c>
      <c r="E81" s="148"/>
      <c r="F81" s="148"/>
      <c r="G81" s="148"/>
      <c r="H81" s="148"/>
      <c r="I81" s="148"/>
      <c r="J81" s="149">
        <f>J164</f>
        <v>0</v>
      </c>
      <c r="K81" s="97"/>
      <c r="L81" s="150"/>
    </row>
    <row r="82" spans="1:31" s="2" customFormat="1" ht="21.7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7" customHeight="1">
      <c r="A83" s="34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7" spans="1:31" s="2" customFormat="1" ht="7" customHeight="1">
      <c r="A87" s="34"/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25" customHeight="1">
      <c r="A88" s="34"/>
      <c r="B88" s="35"/>
      <c r="C88" s="23" t="s">
        <v>135</v>
      </c>
      <c r="D88" s="36"/>
      <c r="E88" s="36"/>
      <c r="F88" s="36"/>
      <c r="G88" s="36"/>
      <c r="H88" s="36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7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16</v>
      </c>
      <c r="D90" s="36"/>
      <c r="E90" s="36"/>
      <c r="F90" s="36"/>
      <c r="G90" s="36"/>
      <c r="H90" s="36"/>
      <c r="I90" s="36"/>
      <c r="J90" s="36"/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388" t="str">
        <f>E7</f>
        <v>Sanace vlhkého zdiva III. ZŠ ul. 8. května 63, Šumperk</v>
      </c>
      <c r="F91" s="389"/>
      <c r="G91" s="389"/>
      <c r="H91" s="389"/>
      <c r="I91" s="36"/>
      <c r="J91" s="36"/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1" customFormat="1" ht="12" customHeight="1">
      <c r="B92" s="21"/>
      <c r="C92" s="29" t="s">
        <v>109</v>
      </c>
      <c r="D92" s="22"/>
      <c r="E92" s="22"/>
      <c r="F92" s="22"/>
      <c r="G92" s="22"/>
      <c r="H92" s="22"/>
      <c r="I92" s="22"/>
      <c r="J92" s="22"/>
      <c r="K92" s="22"/>
      <c r="L92" s="20"/>
    </row>
    <row r="93" spans="1:31" s="2" customFormat="1" ht="16.5" customHeight="1">
      <c r="A93" s="34"/>
      <c r="B93" s="35"/>
      <c r="C93" s="36"/>
      <c r="D93" s="36"/>
      <c r="E93" s="388" t="s">
        <v>110</v>
      </c>
      <c r="F93" s="390"/>
      <c r="G93" s="390"/>
      <c r="H93" s="390"/>
      <c r="I93" s="36"/>
      <c r="J93" s="36"/>
      <c r="K93" s="36"/>
      <c r="L93" s="113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2" customHeight="1">
      <c r="A94" s="34"/>
      <c r="B94" s="35"/>
      <c r="C94" s="29" t="s">
        <v>111</v>
      </c>
      <c r="D94" s="36"/>
      <c r="E94" s="36"/>
      <c r="F94" s="36"/>
      <c r="G94" s="36"/>
      <c r="H94" s="36"/>
      <c r="I94" s="36"/>
      <c r="J94" s="36"/>
      <c r="K94" s="36"/>
      <c r="L94" s="113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6.5" customHeight="1">
      <c r="A95" s="34"/>
      <c r="B95" s="35"/>
      <c r="C95" s="36"/>
      <c r="D95" s="36"/>
      <c r="E95" s="337" t="str">
        <f>E11</f>
        <v>NNV-SPL - Vnitřní silnoproudé rozvody - Společné náklady ostatní</v>
      </c>
      <c r="F95" s="390"/>
      <c r="G95" s="390"/>
      <c r="H95" s="390"/>
      <c r="I95" s="36"/>
      <c r="J95" s="36"/>
      <c r="K95" s="36"/>
      <c r="L95" s="113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7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113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5" s="2" customFormat="1" ht="12" customHeight="1">
      <c r="A97" s="34"/>
      <c r="B97" s="35"/>
      <c r="C97" s="29" t="s">
        <v>23</v>
      </c>
      <c r="D97" s="36"/>
      <c r="E97" s="36"/>
      <c r="F97" s="27" t="str">
        <f>F14</f>
        <v xml:space="preserve"> </v>
      </c>
      <c r="G97" s="36"/>
      <c r="H97" s="36"/>
      <c r="I97" s="29" t="s">
        <v>25</v>
      </c>
      <c r="J97" s="59" t="str">
        <f>IF(J14="","",J14)</f>
        <v>23. 8. 2022</v>
      </c>
      <c r="K97" s="36"/>
      <c r="L97" s="113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2" customFormat="1" ht="7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113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5" s="2" customFormat="1" ht="25.65" customHeight="1">
      <c r="A99" s="34"/>
      <c r="B99" s="35"/>
      <c r="C99" s="29" t="s">
        <v>29</v>
      </c>
      <c r="D99" s="36"/>
      <c r="E99" s="36"/>
      <c r="F99" s="27" t="str">
        <f>E17</f>
        <v xml:space="preserve"> </v>
      </c>
      <c r="G99" s="36"/>
      <c r="H99" s="36"/>
      <c r="I99" s="29" t="s">
        <v>34</v>
      </c>
      <c r="J99" s="32" t="str">
        <f>E23</f>
        <v>PVLK PROJECT s.r.o.</v>
      </c>
      <c r="K99" s="36"/>
      <c r="L99" s="113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65" s="2" customFormat="1" ht="25.65" customHeight="1">
      <c r="A100" s="34"/>
      <c r="B100" s="35"/>
      <c r="C100" s="29" t="s">
        <v>32</v>
      </c>
      <c r="D100" s="36"/>
      <c r="E100" s="36"/>
      <c r="F100" s="27" t="str">
        <f>IF(E20="","",E20)</f>
        <v>Vyplň údaj</v>
      </c>
      <c r="G100" s="36"/>
      <c r="H100" s="36"/>
      <c r="I100" s="29" t="s">
        <v>39</v>
      </c>
      <c r="J100" s="32" t="str">
        <f>E26</f>
        <v>PVLK PROJECT s.r.o.</v>
      </c>
      <c r="K100" s="36"/>
      <c r="L100" s="113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65" s="2" customFormat="1" ht="10.2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113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65" s="11" customFormat="1" ht="29.25" customHeight="1">
      <c r="A102" s="151"/>
      <c r="B102" s="152"/>
      <c r="C102" s="153" t="s">
        <v>136</v>
      </c>
      <c r="D102" s="154" t="s">
        <v>61</v>
      </c>
      <c r="E102" s="154" t="s">
        <v>57</v>
      </c>
      <c r="F102" s="154" t="s">
        <v>58</v>
      </c>
      <c r="G102" s="154" t="s">
        <v>137</v>
      </c>
      <c r="H102" s="154" t="s">
        <v>138</v>
      </c>
      <c r="I102" s="154" t="s">
        <v>139</v>
      </c>
      <c r="J102" s="154" t="s">
        <v>115</v>
      </c>
      <c r="K102" s="155" t="s">
        <v>140</v>
      </c>
      <c r="L102" s="156"/>
      <c r="M102" s="68" t="s">
        <v>20</v>
      </c>
      <c r="N102" s="69" t="s">
        <v>46</v>
      </c>
      <c r="O102" s="69" t="s">
        <v>141</v>
      </c>
      <c r="P102" s="69" t="s">
        <v>142</v>
      </c>
      <c r="Q102" s="69" t="s">
        <v>143</v>
      </c>
      <c r="R102" s="69" t="s">
        <v>144</v>
      </c>
      <c r="S102" s="69" t="s">
        <v>145</v>
      </c>
      <c r="T102" s="70" t="s">
        <v>146</v>
      </c>
      <c r="U102" s="151"/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/>
    </row>
    <row r="103" spans="1:65" s="2" customFormat="1" ht="22.75" customHeight="1">
      <c r="A103" s="34"/>
      <c r="B103" s="35"/>
      <c r="C103" s="75" t="s">
        <v>147</v>
      </c>
      <c r="D103" s="36"/>
      <c r="E103" s="36"/>
      <c r="F103" s="36"/>
      <c r="G103" s="36"/>
      <c r="H103" s="36"/>
      <c r="I103" s="36"/>
      <c r="J103" s="157">
        <f>BK103</f>
        <v>0</v>
      </c>
      <c r="K103" s="36"/>
      <c r="L103" s="39"/>
      <c r="M103" s="71"/>
      <c r="N103" s="158"/>
      <c r="O103" s="72"/>
      <c r="P103" s="159">
        <f>P104+P127+P151</f>
        <v>0</v>
      </c>
      <c r="Q103" s="72"/>
      <c r="R103" s="159">
        <f>R104+R127+R151</f>
        <v>5.0000000000000001E-4</v>
      </c>
      <c r="S103" s="72"/>
      <c r="T103" s="160">
        <f>T104+T127+T151</f>
        <v>0.49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75</v>
      </c>
      <c r="AU103" s="17" t="s">
        <v>116</v>
      </c>
      <c r="BK103" s="161">
        <f>BK104+BK127+BK151</f>
        <v>0</v>
      </c>
    </row>
    <row r="104" spans="1:65" s="12" customFormat="1" ht="25.9" customHeight="1">
      <c r="B104" s="162"/>
      <c r="C104" s="163"/>
      <c r="D104" s="164" t="s">
        <v>75</v>
      </c>
      <c r="E104" s="165" t="s">
        <v>148</v>
      </c>
      <c r="F104" s="165" t="s">
        <v>149</v>
      </c>
      <c r="G104" s="163"/>
      <c r="H104" s="163"/>
      <c r="I104" s="166"/>
      <c r="J104" s="167">
        <f>BK104</f>
        <v>0</v>
      </c>
      <c r="K104" s="163"/>
      <c r="L104" s="168"/>
      <c r="M104" s="169"/>
      <c r="N104" s="170"/>
      <c r="O104" s="170"/>
      <c r="P104" s="171">
        <f>P105+P113+P117+P120+P123</f>
        <v>0</v>
      </c>
      <c r="Q104" s="170"/>
      <c r="R104" s="171">
        <f>R105+R113+R117+R120+R123</f>
        <v>5.0000000000000001E-4</v>
      </c>
      <c r="S104" s="170"/>
      <c r="T104" s="172">
        <f>T105+T113+T117+T120+T123</f>
        <v>0</v>
      </c>
      <c r="AR104" s="173" t="s">
        <v>84</v>
      </c>
      <c r="AT104" s="174" t="s">
        <v>75</v>
      </c>
      <c r="AU104" s="174" t="s">
        <v>76</v>
      </c>
      <c r="AY104" s="173" t="s">
        <v>150</v>
      </c>
      <c r="BK104" s="175">
        <f>BK105+BK113+BK117+BK120+BK123</f>
        <v>0</v>
      </c>
    </row>
    <row r="105" spans="1:65" s="12" customFormat="1" ht="22.75" customHeight="1">
      <c r="B105" s="162"/>
      <c r="C105" s="163"/>
      <c r="D105" s="164" t="s">
        <v>75</v>
      </c>
      <c r="E105" s="176" t="s">
        <v>151</v>
      </c>
      <c r="F105" s="176" t="s">
        <v>152</v>
      </c>
      <c r="G105" s="163"/>
      <c r="H105" s="163"/>
      <c r="I105" s="166"/>
      <c r="J105" s="177">
        <f>BK105</f>
        <v>0</v>
      </c>
      <c r="K105" s="163"/>
      <c r="L105" s="168"/>
      <c r="M105" s="169"/>
      <c r="N105" s="170"/>
      <c r="O105" s="170"/>
      <c r="P105" s="171">
        <f>SUM(P106:P112)</f>
        <v>0</v>
      </c>
      <c r="Q105" s="170"/>
      <c r="R105" s="171">
        <f>SUM(R106:R112)</f>
        <v>5.0000000000000001E-4</v>
      </c>
      <c r="S105" s="170"/>
      <c r="T105" s="172">
        <f>SUM(T106:T112)</f>
        <v>0</v>
      </c>
      <c r="AR105" s="173" t="s">
        <v>84</v>
      </c>
      <c r="AT105" s="174" t="s">
        <v>75</v>
      </c>
      <c r="AU105" s="174" t="s">
        <v>22</v>
      </c>
      <c r="AY105" s="173" t="s">
        <v>150</v>
      </c>
      <c r="BK105" s="175">
        <f>SUM(BK106:BK112)</f>
        <v>0</v>
      </c>
    </row>
    <row r="106" spans="1:65" s="2" customFormat="1" ht="16.5" customHeight="1">
      <c r="A106" s="34"/>
      <c r="B106" s="35"/>
      <c r="C106" s="178" t="s">
        <v>153</v>
      </c>
      <c r="D106" s="178" t="s">
        <v>154</v>
      </c>
      <c r="E106" s="179" t="s">
        <v>155</v>
      </c>
      <c r="F106" s="180" t="s">
        <v>156</v>
      </c>
      <c r="G106" s="181" t="s">
        <v>157</v>
      </c>
      <c r="H106" s="182">
        <v>2</v>
      </c>
      <c r="I106" s="183"/>
      <c r="J106" s="184">
        <f>ROUND(I106*H106,2)</f>
        <v>0</v>
      </c>
      <c r="K106" s="180" t="s">
        <v>158</v>
      </c>
      <c r="L106" s="39"/>
      <c r="M106" s="185" t="s">
        <v>20</v>
      </c>
      <c r="N106" s="186" t="s">
        <v>47</v>
      </c>
      <c r="O106" s="64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159</v>
      </c>
      <c r="AT106" s="189" t="s">
        <v>154</v>
      </c>
      <c r="AU106" s="189" t="s">
        <v>84</v>
      </c>
      <c r="AY106" s="17" t="s">
        <v>150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7" t="s">
        <v>22</v>
      </c>
      <c r="BK106" s="190">
        <f>ROUND(I106*H106,2)</f>
        <v>0</v>
      </c>
      <c r="BL106" s="17" t="s">
        <v>159</v>
      </c>
      <c r="BM106" s="189" t="s">
        <v>160</v>
      </c>
    </row>
    <row r="107" spans="1:65" s="2" customFormat="1" ht="10">
      <c r="A107" s="34"/>
      <c r="B107" s="35"/>
      <c r="C107" s="36"/>
      <c r="D107" s="191" t="s">
        <v>161</v>
      </c>
      <c r="E107" s="36"/>
      <c r="F107" s="192" t="s">
        <v>162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161</v>
      </c>
      <c r="AU107" s="17" t="s">
        <v>84</v>
      </c>
    </row>
    <row r="108" spans="1:65" s="2" customFormat="1" ht="16.5" customHeight="1">
      <c r="A108" s="34"/>
      <c r="B108" s="35"/>
      <c r="C108" s="178" t="s">
        <v>163</v>
      </c>
      <c r="D108" s="178" t="s">
        <v>154</v>
      </c>
      <c r="E108" s="179" t="s">
        <v>164</v>
      </c>
      <c r="F108" s="180" t="s">
        <v>165</v>
      </c>
      <c r="G108" s="181" t="s">
        <v>157</v>
      </c>
      <c r="H108" s="182">
        <v>2</v>
      </c>
      <c r="I108" s="183"/>
      <c r="J108" s="184">
        <f>ROUND(I108*H108,2)</f>
        <v>0</v>
      </c>
      <c r="K108" s="180" t="s">
        <v>158</v>
      </c>
      <c r="L108" s="39"/>
      <c r="M108" s="185" t="s">
        <v>20</v>
      </c>
      <c r="N108" s="186" t="s">
        <v>47</v>
      </c>
      <c r="O108" s="64"/>
      <c r="P108" s="187">
        <f>O108*H108</f>
        <v>0</v>
      </c>
      <c r="Q108" s="187">
        <v>0</v>
      </c>
      <c r="R108" s="187">
        <f>Q108*H108</f>
        <v>0</v>
      </c>
      <c r="S108" s="187">
        <v>0</v>
      </c>
      <c r="T108" s="18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9" t="s">
        <v>159</v>
      </c>
      <c r="AT108" s="189" t="s">
        <v>154</v>
      </c>
      <c r="AU108" s="189" t="s">
        <v>84</v>
      </c>
      <c r="AY108" s="17" t="s">
        <v>150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7" t="s">
        <v>22</v>
      </c>
      <c r="BK108" s="190">
        <f>ROUND(I108*H108,2)</f>
        <v>0</v>
      </c>
      <c r="BL108" s="17" t="s">
        <v>159</v>
      </c>
      <c r="BM108" s="189" t="s">
        <v>166</v>
      </c>
    </row>
    <row r="109" spans="1:65" s="2" customFormat="1" ht="10">
      <c r="A109" s="34"/>
      <c r="B109" s="35"/>
      <c r="C109" s="36"/>
      <c r="D109" s="191" t="s">
        <v>161</v>
      </c>
      <c r="E109" s="36"/>
      <c r="F109" s="192" t="s">
        <v>167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161</v>
      </c>
      <c r="AU109" s="17" t="s">
        <v>84</v>
      </c>
    </row>
    <row r="110" spans="1:65" s="2" customFormat="1" ht="24.15" customHeight="1">
      <c r="A110" s="34"/>
      <c r="B110" s="35"/>
      <c r="C110" s="178" t="s">
        <v>168</v>
      </c>
      <c r="D110" s="178" t="s">
        <v>154</v>
      </c>
      <c r="E110" s="179" t="s">
        <v>169</v>
      </c>
      <c r="F110" s="180" t="s">
        <v>170</v>
      </c>
      <c r="G110" s="181" t="s">
        <v>171</v>
      </c>
      <c r="H110" s="182">
        <v>0.02</v>
      </c>
      <c r="I110" s="183"/>
      <c r="J110" s="184">
        <f>ROUND(I110*H110,2)</f>
        <v>0</v>
      </c>
      <c r="K110" s="180" t="s">
        <v>158</v>
      </c>
      <c r="L110" s="39"/>
      <c r="M110" s="185" t="s">
        <v>20</v>
      </c>
      <c r="N110" s="186" t="s">
        <v>47</v>
      </c>
      <c r="O110" s="64"/>
      <c r="P110" s="187">
        <f>O110*H110</f>
        <v>0</v>
      </c>
      <c r="Q110" s="187">
        <v>0</v>
      </c>
      <c r="R110" s="187">
        <f>Q110*H110</f>
        <v>0</v>
      </c>
      <c r="S110" s="187">
        <v>0</v>
      </c>
      <c r="T110" s="18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159</v>
      </c>
      <c r="AT110" s="189" t="s">
        <v>154</v>
      </c>
      <c r="AU110" s="189" t="s">
        <v>84</v>
      </c>
      <c r="AY110" s="17" t="s">
        <v>150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7" t="s">
        <v>22</v>
      </c>
      <c r="BK110" s="190">
        <f>ROUND(I110*H110,2)</f>
        <v>0</v>
      </c>
      <c r="BL110" s="17" t="s">
        <v>159</v>
      </c>
      <c r="BM110" s="189" t="s">
        <v>172</v>
      </c>
    </row>
    <row r="111" spans="1:65" s="2" customFormat="1" ht="10">
      <c r="A111" s="34"/>
      <c r="B111" s="35"/>
      <c r="C111" s="36"/>
      <c r="D111" s="191" t="s">
        <v>161</v>
      </c>
      <c r="E111" s="36"/>
      <c r="F111" s="192" t="s">
        <v>173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161</v>
      </c>
      <c r="AU111" s="17" t="s">
        <v>84</v>
      </c>
    </row>
    <row r="112" spans="1:65" s="2" customFormat="1" ht="16.5" customHeight="1">
      <c r="A112" s="34"/>
      <c r="B112" s="35"/>
      <c r="C112" s="196" t="s">
        <v>174</v>
      </c>
      <c r="D112" s="196" t="s">
        <v>175</v>
      </c>
      <c r="E112" s="197" t="s">
        <v>176</v>
      </c>
      <c r="F112" s="198" t="s">
        <v>177</v>
      </c>
      <c r="G112" s="199" t="s">
        <v>157</v>
      </c>
      <c r="H112" s="200">
        <v>2</v>
      </c>
      <c r="I112" s="201"/>
      <c r="J112" s="202">
        <f>ROUND(I112*H112,2)</f>
        <v>0</v>
      </c>
      <c r="K112" s="198" t="s">
        <v>158</v>
      </c>
      <c r="L112" s="203"/>
      <c r="M112" s="204" t="s">
        <v>20</v>
      </c>
      <c r="N112" s="205" t="s">
        <v>47</v>
      </c>
      <c r="O112" s="64"/>
      <c r="P112" s="187">
        <f>O112*H112</f>
        <v>0</v>
      </c>
      <c r="Q112" s="187">
        <v>2.5000000000000001E-4</v>
      </c>
      <c r="R112" s="187">
        <f>Q112*H112</f>
        <v>5.0000000000000001E-4</v>
      </c>
      <c r="S112" s="187">
        <v>0</v>
      </c>
      <c r="T112" s="18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9" t="s">
        <v>178</v>
      </c>
      <c r="AT112" s="189" t="s">
        <v>175</v>
      </c>
      <c r="AU112" s="189" t="s">
        <v>84</v>
      </c>
      <c r="AY112" s="17" t="s">
        <v>150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17" t="s">
        <v>22</v>
      </c>
      <c r="BK112" s="190">
        <f>ROUND(I112*H112,2)</f>
        <v>0</v>
      </c>
      <c r="BL112" s="17" t="s">
        <v>179</v>
      </c>
      <c r="BM112" s="189" t="s">
        <v>180</v>
      </c>
    </row>
    <row r="113" spans="1:65" s="12" customFormat="1" ht="22.75" customHeight="1">
      <c r="B113" s="162"/>
      <c r="C113" s="163"/>
      <c r="D113" s="164" t="s">
        <v>75</v>
      </c>
      <c r="E113" s="176" t="s">
        <v>181</v>
      </c>
      <c r="F113" s="176" t="s">
        <v>182</v>
      </c>
      <c r="G113" s="163"/>
      <c r="H113" s="163"/>
      <c r="I113" s="166"/>
      <c r="J113" s="177">
        <f>BK113</f>
        <v>0</v>
      </c>
      <c r="K113" s="163"/>
      <c r="L113" s="168"/>
      <c r="M113" s="169"/>
      <c r="N113" s="170"/>
      <c r="O113" s="170"/>
      <c r="P113" s="171">
        <f>SUM(P114:P116)</f>
        <v>0</v>
      </c>
      <c r="Q113" s="170"/>
      <c r="R113" s="171">
        <f>SUM(R114:R116)</f>
        <v>0</v>
      </c>
      <c r="S113" s="170"/>
      <c r="T113" s="172">
        <f>SUM(T114:T116)</f>
        <v>0</v>
      </c>
      <c r="AR113" s="173" t="s">
        <v>84</v>
      </c>
      <c r="AT113" s="174" t="s">
        <v>75</v>
      </c>
      <c r="AU113" s="174" t="s">
        <v>22</v>
      </c>
      <c r="AY113" s="173" t="s">
        <v>150</v>
      </c>
      <c r="BK113" s="175">
        <f>SUM(BK114:BK116)</f>
        <v>0</v>
      </c>
    </row>
    <row r="114" spans="1:65" s="2" customFormat="1" ht="24.15" customHeight="1">
      <c r="A114" s="34"/>
      <c r="B114" s="35"/>
      <c r="C114" s="178" t="s">
        <v>183</v>
      </c>
      <c r="D114" s="178" t="s">
        <v>154</v>
      </c>
      <c r="E114" s="179" t="s">
        <v>184</v>
      </c>
      <c r="F114" s="180" t="s">
        <v>185</v>
      </c>
      <c r="G114" s="181" t="s">
        <v>186</v>
      </c>
      <c r="H114" s="182">
        <v>60</v>
      </c>
      <c r="I114" s="183"/>
      <c r="J114" s="184">
        <f>ROUND(I114*H114,2)</f>
        <v>0</v>
      </c>
      <c r="K114" s="180" t="s">
        <v>158</v>
      </c>
      <c r="L114" s="39"/>
      <c r="M114" s="185" t="s">
        <v>20</v>
      </c>
      <c r="N114" s="186" t="s">
        <v>47</v>
      </c>
      <c r="O114" s="64"/>
      <c r="P114" s="187">
        <f>O114*H114</f>
        <v>0</v>
      </c>
      <c r="Q114" s="187">
        <v>0</v>
      </c>
      <c r="R114" s="187">
        <f>Q114*H114</f>
        <v>0</v>
      </c>
      <c r="S114" s="187">
        <v>0</v>
      </c>
      <c r="T114" s="188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9" t="s">
        <v>179</v>
      </c>
      <c r="AT114" s="189" t="s">
        <v>154</v>
      </c>
      <c r="AU114" s="189" t="s">
        <v>84</v>
      </c>
      <c r="AY114" s="17" t="s">
        <v>150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7" t="s">
        <v>22</v>
      </c>
      <c r="BK114" s="190">
        <f>ROUND(I114*H114,2)</f>
        <v>0</v>
      </c>
      <c r="BL114" s="17" t="s">
        <v>179</v>
      </c>
      <c r="BM114" s="189" t="s">
        <v>187</v>
      </c>
    </row>
    <row r="115" spans="1:65" s="2" customFormat="1" ht="10">
      <c r="A115" s="34"/>
      <c r="B115" s="35"/>
      <c r="C115" s="36"/>
      <c r="D115" s="191" t="s">
        <v>161</v>
      </c>
      <c r="E115" s="36"/>
      <c r="F115" s="192" t="s">
        <v>188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161</v>
      </c>
      <c r="AU115" s="17" t="s">
        <v>84</v>
      </c>
    </row>
    <row r="116" spans="1:65" s="2" customFormat="1" ht="16.5" customHeight="1">
      <c r="A116" s="34"/>
      <c r="B116" s="35"/>
      <c r="C116" s="196" t="s">
        <v>189</v>
      </c>
      <c r="D116" s="196" t="s">
        <v>175</v>
      </c>
      <c r="E116" s="197" t="s">
        <v>190</v>
      </c>
      <c r="F116" s="198" t="s">
        <v>191</v>
      </c>
      <c r="G116" s="199" t="s">
        <v>175</v>
      </c>
      <c r="H116" s="200">
        <v>60</v>
      </c>
      <c r="I116" s="201"/>
      <c r="J116" s="202">
        <f>ROUND(I116*H116,2)</f>
        <v>0</v>
      </c>
      <c r="K116" s="198" t="s">
        <v>192</v>
      </c>
      <c r="L116" s="203"/>
      <c r="M116" s="204" t="s">
        <v>20</v>
      </c>
      <c r="N116" s="205" t="s">
        <v>47</v>
      </c>
      <c r="O116" s="64"/>
      <c r="P116" s="187">
        <f>O116*H116</f>
        <v>0</v>
      </c>
      <c r="Q116" s="187">
        <v>0</v>
      </c>
      <c r="R116" s="187">
        <f>Q116*H116</f>
        <v>0</v>
      </c>
      <c r="S116" s="187">
        <v>0</v>
      </c>
      <c r="T116" s="18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9" t="s">
        <v>178</v>
      </c>
      <c r="AT116" s="189" t="s">
        <v>175</v>
      </c>
      <c r="AU116" s="189" t="s">
        <v>84</v>
      </c>
      <c r="AY116" s="17" t="s">
        <v>150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7" t="s">
        <v>22</v>
      </c>
      <c r="BK116" s="190">
        <f>ROUND(I116*H116,2)</f>
        <v>0</v>
      </c>
      <c r="BL116" s="17" t="s">
        <v>179</v>
      </c>
      <c r="BM116" s="189" t="s">
        <v>193</v>
      </c>
    </row>
    <row r="117" spans="1:65" s="12" customFormat="1" ht="22.75" customHeight="1">
      <c r="B117" s="162"/>
      <c r="C117" s="163"/>
      <c r="D117" s="164" t="s">
        <v>75</v>
      </c>
      <c r="E117" s="176" t="s">
        <v>194</v>
      </c>
      <c r="F117" s="176" t="s">
        <v>195</v>
      </c>
      <c r="G117" s="163"/>
      <c r="H117" s="163"/>
      <c r="I117" s="166"/>
      <c r="J117" s="177">
        <f>BK117</f>
        <v>0</v>
      </c>
      <c r="K117" s="163"/>
      <c r="L117" s="168"/>
      <c r="M117" s="169"/>
      <c r="N117" s="170"/>
      <c r="O117" s="170"/>
      <c r="P117" s="171">
        <f>SUM(P118:P119)</f>
        <v>0</v>
      </c>
      <c r="Q117" s="170"/>
      <c r="R117" s="171">
        <f>SUM(R118:R119)</f>
        <v>0</v>
      </c>
      <c r="S117" s="170"/>
      <c r="T117" s="172">
        <f>SUM(T118:T119)</f>
        <v>0</v>
      </c>
      <c r="AR117" s="173" t="s">
        <v>84</v>
      </c>
      <c r="AT117" s="174" t="s">
        <v>75</v>
      </c>
      <c r="AU117" s="174" t="s">
        <v>22</v>
      </c>
      <c r="AY117" s="173" t="s">
        <v>150</v>
      </c>
      <c r="BK117" s="175">
        <f>SUM(BK118:BK119)</f>
        <v>0</v>
      </c>
    </row>
    <row r="118" spans="1:65" s="2" customFormat="1" ht="21.75" customHeight="1">
      <c r="A118" s="34"/>
      <c r="B118" s="35"/>
      <c r="C118" s="178" t="s">
        <v>196</v>
      </c>
      <c r="D118" s="178" t="s">
        <v>154</v>
      </c>
      <c r="E118" s="179" t="s">
        <v>197</v>
      </c>
      <c r="F118" s="180" t="s">
        <v>198</v>
      </c>
      <c r="G118" s="181" t="s">
        <v>157</v>
      </c>
      <c r="H118" s="182">
        <v>98</v>
      </c>
      <c r="I118" s="183"/>
      <c r="J118" s="184">
        <f>ROUND(I118*H118,2)</f>
        <v>0</v>
      </c>
      <c r="K118" s="180" t="s">
        <v>158</v>
      </c>
      <c r="L118" s="39"/>
      <c r="M118" s="185" t="s">
        <v>20</v>
      </c>
      <c r="N118" s="186" t="s">
        <v>47</v>
      </c>
      <c r="O118" s="64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9" t="s">
        <v>179</v>
      </c>
      <c r="AT118" s="189" t="s">
        <v>154</v>
      </c>
      <c r="AU118" s="189" t="s">
        <v>84</v>
      </c>
      <c r="AY118" s="17" t="s">
        <v>150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7" t="s">
        <v>22</v>
      </c>
      <c r="BK118" s="190">
        <f>ROUND(I118*H118,2)</f>
        <v>0</v>
      </c>
      <c r="BL118" s="17" t="s">
        <v>179</v>
      </c>
      <c r="BM118" s="189" t="s">
        <v>199</v>
      </c>
    </row>
    <row r="119" spans="1:65" s="2" customFormat="1" ht="10">
      <c r="A119" s="34"/>
      <c r="B119" s="35"/>
      <c r="C119" s="36"/>
      <c r="D119" s="191" t="s">
        <v>161</v>
      </c>
      <c r="E119" s="36"/>
      <c r="F119" s="192" t="s">
        <v>200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161</v>
      </c>
      <c r="AU119" s="17" t="s">
        <v>84</v>
      </c>
    </row>
    <row r="120" spans="1:65" s="12" customFormat="1" ht="22.75" customHeight="1">
      <c r="B120" s="162"/>
      <c r="C120" s="163"/>
      <c r="D120" s="164" t="s">
        <v>75</v>
      </c>
      <c r="E120" s="176" t="s">
        <v>201</v>
      </c>
      <c r="F120" s="176" t="s">
        <v>202</v>
      </c>
      <c r="G120" s="163"/>
      <c r="H120" s="163"/>
      <c r="I120" s="166"/>
      <c r="J120" s="177">
        <f>BK120</f>
        <v>0</v>
      </c>
      <c r="K120" s="163"/>
      <c r="L120" s="168"/>
      <c r="M120" s="169"/>
      <c r="N120" s="170"/>
      <c r="O120" s="170"/>
      <c r="P120" s="171">
        <f>SUM(P121:P122)</f>
        <v>0</v>
      </c>
      <c r="Q120" s="170"/>
      <c r="R120" s="171">
        <f>SUM(R121:R122)</f>
        <v>0</v>
      </c>
      <c r="S120" s="170"/>
      <c r="T120" s="172">
        <f>SUM(T121:T122)</f>
        <v>0</v>
      </c>
      <c r="AR120" s="173" t="s">
        <v>84</v>
      </c>
      <c r="AT120" s="174" t="s">
        <v>75</v>
      </c>
      <c r="AU120" s="174" t="s">
        <v>22</v>
      </c>
      <c r="AY120" s="173" t="s">
        <v>150</v>
      </c>
      <c r="BK120" s="175">
        <f>SUM(BK121:BK122)</f>
        <v>0</v>
      </c>
    </row>
    <row r="121" spans="1:65" s="2" customFormat="1" ht="21.75" customHeight="1">
      <c r="A121" s="34"/>
      <c r="B121" s="35"/>
      <c r="C121" s="178" t="s">
        <v>203</v>
      </c>
      <c r="D121" s="178" t="s">
        <v>154</v>
      </c>
      <c r="E121" s="179" t="s">
        <v>204</v>
      </c>
      <c r="F121" s="180" t="s">
        <v>205</v>
      </c>
      <c r="G121" s="181" t="s">
        <v>157</v>
      </c>
      <c r="H121" s="182">
        <v>16</v>
      </c>
      <c r="I121" s="183"/>
      <c r="J121" s="184">
        <f>ROUND(I121*H121,2)</f>
        <v>0</v>
      </c>
      <c r="K121" s="180" t="s">
        <v>158</v>
      </c>
      <c r="L121" s="39"/>
      <c r="M121" s="185" t="s">
        <v>20</v>
      </c>
      <c r="N121" s="186" t="s">
        <v>47</v>
      </c>
      <c r="O121" s="64"/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9" t="s">
        <v>179</v>
      </c>
      <c r="AT121" s="189" t="s">
        <v>154</v>
      </c>
      <c r="AU121" s="189" t="s">
        <v>84</v>
      </c>
      <c r="AY121" s="17" t="s">
        <v>150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7" t="s">
        <v>22</v>
      </c>
      <c r="BK121" s="190">
        <f>ROUND(I121*H121,2)</f>
        <v>0</v>
      </c>
      <c r="BL121" s="17" t="s">
        <v>179</v>
      </c>
      <c r="BM121" s="189" t="s">
        <v>206</v>
      </c>
    </row>
    <row r="122" spans="1:65" s="2" customFormat="1" ht="10">
      <c r="A122" s="34"/>
      <c r="B122" s="35"/>
      <c r="C122" s="36"/>
      <c r="D122" s="191" t="s">
        <v>161</v>
      </c>
      <c r="E122" s="36"/>
      <c r="F122" s="192" t="s">
        <v>207</v>
      </c>
      <c r="G122" s="36"/>
      <c r="H122" s="36"/>
      <c r="I122" s="193"/>
      <c r="J122" s="36"/>
      <c r="K122" s="36"/>
      <c r="L122" s="39"/>
      <c r="M122" s="194"/>
      <c r="N122" s="195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161</v>
      </c>
      <c r="AU122" s="17" t="s">
        <v>84</v>
      </c>
    </row>
    <row r="123" spans="1:65" s="12" customFormat="1" ht="22.75" customHeight="1">
      <c r="B123" s="162"/>
      <c r="C123" s="163"/>
      <c r="D123" s="164" t="s">
        <v>75</v>
      </c>
      <c r="E123" s="176" t="s">
        <v>208</v>
      </c>
      <c r="F123" s="176" t="s">
        <v>209</v>
      </c>
      <c r="G123" s="163"/>
      <c r="H123" s="163"/>
      <c r="I123" s="166"/>
      <c r="J123" s="177">
        <f>BK123</f>
        <v>0</v>
      </c>
      <c r="K123" s="163"/>
      <c r="L123" s="168"/>
      <c r="M123" s="169"/>
      <c r="N123" s="170"/>
      <c r="O123" s="170"/>
      <c r="P123" s="171">
        <f>SUM(P124:P126)</f>
        <v>0</v>
      </c>
      <c r="Q123" s="170"/>
      <c r="R123" s="171">
        <f>SUM(R124:R126)</f>
        <v>0</v>
      </c>
      <c r="S123" s="170"/>
      <c r="T123" s="172">
        <f>SUM(T124:T126)</f>
        <v>0</v>
      </c>
      <c r="AR123" s="173" t="s">
        <v>84</v>
      </c>
      <c r="AT123" s="174" t="s">
        <v>75</v>
      </c>
      <c r="AU123" s="174" t="s">
        <v>22</v>
      </c>
      <c r="AY123" s="173" t="s">
        <v>150</v>
      </c>
      <c r="BK123" s="175">
        <f>SUM(BK124:BK126)</f>
        <v>0</v>
      </c>
    </row>
    <row r="124" spans="1:65" s="2" customFormat="1" ht="16.5" customHeight="1">
      <c r="A124" s="34"/>
      <c r="B124" s="35"/>
      <c r="C124" s="178" t="s">
        <v>210</v>
      </c>
      <c r="D124" s="178" t="s">
        <v>154</v>
      </c>
      <c r="E124" s="179" t="s">
        <v>211</v>
      </c>
      <c r="F124" s="180" t="s">
        <v>212</v>
      </c>
      <c r="G124" s="181" t="s">
        <v>213</v>
      </c>
      <c r="H124" s="182">
        <v>16</v>
      </c>
      <c r="I124" s="183"/>
      <c r="J124" s="184">
        <f>ROUND(I124*H124,2)</f>
        <v>0</v>
      </c>
      <c r="K124" s="180" t="s">
        <v>158</v>
      </c>
      <c r="L124" s="39"/>
      <c r="M124" s="185" t="s">
        <v>20</v>
      </c>
      <c r="N124" s="186" t="s">
        <v>47</v>
      </c>
      <c r="O124" s="64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9" t="s">
        <v>159</v>
      </c>
      <c r="AT124" s="189" t="s">
        <v>154</v>
      </c>
      <c r="AU124" s="189" t="s">
        <v>84</v>
      </c>
      <c r="AY124" s="17" t="s">
        <v>150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7" t="s">
        <v>22</v>
      </c>
      <c r="BK124" s="190">
        <f>ROUND(I124*H124,2)</f>
        <v>0</v>
      </c>
      <c r="BL124" s="17" t="s">
        <v>159</v>
      </c>
      <c r="BM124" s="189" t="s">
        <v>214</v>
      </c>
    </row>
    <row r="125" spans="1:65" s="2" customFormat="1" ht="10">
      <c r="A125" s="34"/>
      <c r="B125" s="35"/>
      <c r="C125" s="36"/>
      <c r="D125" s="191" t="s">
        <v>161</v>
      </c>
      <c r="E125" s="36"/>
      <c r="F125" s="192" t="s">
        <v>215</v>
      </c>
      <c r="G125" s="36"/>
      <c r="H125" s="36"/>
      <c r="I125" s="193"/>
      <c r="J125" s="36"/>
      <c r="K125" s="36"/>
      <c r="L125" s="39"/>
      <c r="M125" s="194"/>
      <c r="N125" s="195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161</v>
      </c>
      <c r="AU125" s="17" t="s">
        <v>84</v>
      </c>
    </row>
    <row r="126" spans="1:65" s="2" customFormat="1" ht="24.15" customHeight="1">
      <c r="A126" s="34"/>
      <c r="B126" s="35"/>
      <c r="C126" s="196" t="s">
        <v>216</v>
      </c>
      <c r="D126" s="196" t="s">
        <v>175</v>
      </c>
      <c r="E126" s="197" t="s">
        <v>217</v>
      </c>
      <c r="F126" s="198" t="s">
        <v>218</v>
      </c>
      <c r="G126" s="199" t="s">
        <v>219</v>
      </c>
      <c r="H126" s="200">
        <v>1</v>
      </c>
      <c r="I126" s="201"/>
      <c r="J126" s="202">
        <f>ROUND(I126*H126,2)</f>
        <v>0</v>
      </c>
      <c r="K126" s="198" t="s">
        <v>192</v>
      </c>
      <c r="L126" s="203"/>
      <c r="M126" s="204" t="s">
        <v>20</v>
      </c>
      <c r="N126" s="205" t="s">
        <v>47</v>
      </c>
      <c r="O126" s="64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178</v>
      </c>
      <c r="AT126" s="189" t="s">
        <v>175</v>
      </c>
      <c r="AU126" s="189" t="s">
        <v>84</v>
      </c>
      <c r="AY126" s="17" t="s">
        <v>150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22</v>
      </c>
      <c r="BK126" s="190">
        <f>ROUND(I126*H126,2)</f>
        <v>0</v>
      </c>
      <c r="BL126" s="17" t="s">
        <v>179</v>
      </c>
      <c r="BM126" s="189" t="s">
        <v>220</v>
      </c>
    </row>
    <row r="127" spans="1:65" s="12" customFormat="1" ht="25.9" customHeight="1">
      <c r="B127" s="162"/>
      <c r="C127" s="163"/>
      <c r="D127" s="164" t="s">
        <v>75</v>
      </c>
      <c r="E127" s="165" t="s">
        <v>175</v>
      </c>
      <c r="F127" s="165" t="s">
        <v>221</v>
      </c>
      <c r="G127" s="163"/>
      <c r="H127" s="163"/>
      <c r="I127" s="166"/>
      <c r="J127" s="167">
        <f>BK127</f>
        <v>0</v>
      </c>
      <c r="K127" s="163"/>
      <c r="L127" s="168"/>
      <c r="M127" s="169"/>
      <c r="N127" s="170"/>
      <c r="O127" s="170"/>
      <c r="P127" s="171">
        <f>P128+P133+P140+P145+P148</f>
        <v>0</v>
      </c>
      <c r="Q127" s="170"/>
      <c r="R127" s="171">
        <f>R128+R133+R140+R145+R148</f>
        <v>0</v>
      </c>
      <c r="S127" s="170"/>
      <c r="T127" s="172">
        <f>T128+T133+T140+T145+T148</f>
        <v>0.49</v>
      </c>
      <c r="AR127" s="173" t="s">
        <v>222</v>
      </c>
      <c r="AT127" s="174" t="s">
        <v>75</v>
      </c>
      <c r="AU127" s="174" t="s">
        <v>76</v>
      </c>
      <c r="AY127" s="173" t="s">
        <v>150</v>
      </c>
      <c r="BK127" s="175">
        <f>BK128+BK133+BK140+BK145+BK148</f>
        <v>0</v>
      </c>
    </row>
    <row r="128" spans="1:65" s="12" customFormat="1" ht="22.75" customHeight="1">
      <c r="B128" s="162"/>
      <c r="C128" s="163"/>
      <c r="D128" s="164" t="s">
        <v>75</v>
      </c>
      <c r="E128" s="176" t="s">
        <v>223</v>
      </c>
      <c r="F128" s="176" t="s">
        <v>224</v>
      </c>
      <c r="G128" s="163"/>
      <c r="H128" s="163"/>
      <c r="I128" s="166"/>
      <c r="J128" s="177">
        <f>BK128</f>
        <v>0</v>
      </c>
      <c r="K128" s="163"/>
      <c r="L128" s="168"/>
      <c r="M128" s="169"/>
      <c r="N128" s="170"/>
      <c r="O128" s="170"/>
      <c r="P128" s="171">
        <f>SUM(P129:P132)</f>
        <v>0</v>
      </c>
      <c r="Q128" s="170"/>
      <c r="R128" s="171">
        <f>SUM(R129:R132)</f>
        <v>0</v>
      </c>
      <c r="S128" s="170"/>
      <c r="T128" s="172">
        <f>SUM(T129:T132)</f>
        <v>0</v>
      </c>
      <c r="AR128" s="173" t="s">
        <v>222</v>
      </c>
      <c r="AT128" s="174" t="s">
        <v>75</v>
      </c>
      <c r="AU128" s="174" t="s">
        <v>22</v>
      </c>
      <c r="AY128" s="173" t="s">
        <v>150</v>
      </c>
      <c r="BK128" s="175">
        <f>SUM(BK129:BK132)</f>
        <v>0</v>
      </c>
    </row>
    <row r="129" spans="1:65" s="2" customFormat="1" ht="16.5" customHeight="1">
      <c r="A129" s="34"/>
      <c r="B129" s="35"/>
      <c r="C129" s="178" t="s">
        <v>225</v>
      </c>
      <c r="D129" s="178" t="s">
        <v>154</v>
      </c>
      <c r="E129" s="179" t="s">
        <v>226</v>
      </c>
      <c r="F129" s="180" t="s">
        <v>227</v>
      </c>
      <c r="G129" s="181" t="s">
        <v>228</v>
      </c>
      <c r="H129" s="182">
        <v>0</v>
      </c>
      <c r="I129" s="183"/>
      <c r="J129" s="184">
        <f>ROUND(I129*H129,2)</f>
        <v>0</v>
      </c>
      <c r="K129" s="180" t="s">
        <v>158</v>
      </c>
      <c r="L129" s="39"/>
      <c r="M129" s="185" t="s">
        <v>20</v>
      </c>
      <c r="N129" s="186" t="s">
        <v>47</v>
      </c>
      <c r="O129" s="64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229</v>
      </c>
      <c r="AT129" s="189" t="s">
        <v>154</v>
      </c>
      <c r="AU129" s="189" t="s">
        <v>84</v>
      </c>
      <c r="AY129" s="17" t="s">
        <v>150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7" t="s">
        <v>22</v>
      </c>
      <c r="BK129" s="190">
        <f>ROUND(I129*H129,2)</f>
        <v>0</v>
      </c>
      <c r="BL129" s="17" t="s">
        <v>229</v>
      </c>
      <c r="BM129" s="189" t="s">
        <v>230</v>
      </c>
    </row>
    <row r="130" spans="1:65" s="2" customFormat="1" ht="10">
      <c r="A130" s="34"/>
      <c r="B130" s="35"/>
      <c r="C130" s="36"/>
      <c r="D130" s="191" t="s">
        <v>161</v>
      </c>
      <c r="E130" s="36"/>
      <c r="F130" s="192" t="s">
        <v>231</v>
      </c>
      <c r="G130" s="36"/>
      <c r="H130" s="36"/>
      <c r="I130" s="193"/>
      <c r="J130" s="36"/>
      <c r="K130" s="36"/>
      <c r="L130" s="39"/>
      <c r="M130" s="194"/>
      <c r="N130" s="195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161</v>
      </c>
      <c r="AU130" s="17" t="s">
        <v>84</v>
      </c>
    </row>
    <row r="131" spans="1:65" s="2" customFormat="1" ht="21.75" customHeight="1">
      <c r="A131" s="34"/>
      <c r="B131" s="35"/>
      <c r="C131" s="178" t="s">
        <v>232</v>
      </c>
      <c r="D131" s="178" t="s">
        <v>154</v>
      </c>
      <c r="E131" s="179" t="s">
        <v>233</v>
      </c>
      <c r="F131" s="180" t="s">
        <v>234</v>
      </c>
      <c r="G131" s="181" t="s">
        <v>228</v>
      </c>
      <c r="H131" s="182">
        <v>0</v>
      </c>
      <c r="I131" s="183"/>
      <c r="J131" s="184">
        <f>ROUND(I131*H131,2)</f>
        <v>0</v>
      </c>
      <c r="K131" s="180" t="s">
        <v>158</v>
      </c>
      <c r="L131" s="39"/>
      <c r="M131" s="185" t="s">
        <v>20</v>
      </c>
      <c r="N131" s="186" t="s">
        <v>47</v>
      </c>
      <c r="O131" s="64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9" t="s">
        <v>229</v>
      </c>
      <c r="AT131" s="189" t="s">
        <v>154</v>
      </c>
      <c r="AU131" s="189" t="s">
        <v>84</v>
      </c>
      <c r="AY131" s="17" t="s">
        <v>150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7" t="s">
        <v>22</v>
      </c>
      <c r="BK131" s="190">
        <f>ROUND(I131*H131,2)</f>
        <v>0</v>
      </c>
      <c r="BL131" s="17" t="s">
        <v>229</v>
      </c>
      <c r="BM131" s="189" t="s">
        <v>235</v>
      </c>
    </row>
    <row r="132" spans="1:65" s="2" customFormat="1" ht="10">
      <c r="A132" s="34"/>
      <c r="B132" s="35"/>
      <c r="C132" s="36"/>
      <c r="D132" s="191" t="s">
        <v>161</v>
      </c>
      <c r="E132" s="36"/>
      <c r="F132" s="192" t="s">
        <v>236</v>
      </c>
      <c r="G132" s="36"/>
      <c r="H132" s="36"/>
      <c r="I132" s="193"/>
      <c r="J132" s="36"/>
      <c r="K132" s="36"/>
      <c r="L132" s="39"/>
      <c r="M132" s="194"/>
      <c r="N132" s="195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161</v>
      </c>
      <c r="AU132" s="17" t="s">
        <v>84</v>
      </c>
    </row>
    <row r="133" spans="1:65" s="12" customFormat="1" ht="22.75" customHeight="1">
      <c r="B133" s="162"/>
      <c r="C133" s="163"/>
      <c r="D133" s="164" t="s">
        <v>75</v>
      </c>
      <c r="E133" s="176" t="s">
        <v>237</v>
      </c>
      <c r="F133" s="176" t="s">
        <v>238</v>
      </c>
      <c r="G133" s="163"/>
      <c r="H133" s="163"/>
      <c r="I133" s="166"/>
      <c r="J133" s="177">
        <f>BK133</f>
        <v>0</v>
      </c>
      <c r="K133" s="163"/>
      <c r="L133" s="168"/>
      <c r="M133" s="169"/>
      <c r="N133" s="170"/>
      <c r="O133" s="170"/>
      <c r="P133" s="171">
        <f>SUM(P134:P139)</f>
        <v>0</v>
      </c>
      <c r="Q133" s="170"/>
      <c r="R133" s="171">
        <f>SUM(R134:R139)</f>
        <v>0</v>
      </c>
      <c r="S133" s="170"/>
      <c r="T133" s="172">
        <f>SUM(T134:T139)</f>
        <v>0</v>
      </c>
      <c r="AR133" s="173" t="s">
        <v>222</v>
      </c>
      <c r="AT133" s="174" t="s">
        <v>75</v>
      </c>
      <c r="AU133" s="174" t="s">
        <v>22</v>
      </c>
      <c r="AY133" s="173" t="s">
        <v>150</v>
      </c>
      <c r="BK133" s="175">
        <f>SUM(BK134:BK139)</f>
        <v>0</v>
      </c>
    </row>
    <row r="134" spans="1:65" s="2" customFormat="1" ht="16.5" customHeight="1">
      <c r="A134" s="34"/>
      <c r="B134" s="35"/>
      <c r="C134" s="178" t="s">
        <v>239</v>
      </c>
      <c r="D134" s="178" t="s">
        <v>154</v>
      </c>
      <c r="E134" s="179" t="s">
        <v>240</v>
      </c>
      <c r="F134" s="180" t="s">
        <v>241</v>
      </c>
      <c r="G134" s="181" t="s">
        <v>228</v>
      </c>
      <c r="H134" s="182">
        <v>0.1</v>
      </c>
      <c r="I134" s="183"/>
      <c r="J134" s="184">
        <f>ROUND(I134*H134,2)</f>
        <v>0</v>
      </c>
      <c r="K134" s="180" t="s">
        <v>158</v>
      </c>
      <c r="L134" s="39"/>
      <c r="M134" s="185" t="s">
        <v>20</v>
      </c>
      <c r="N134" s="186" t="s">
        <v>47</v>
      </c>
      <c r="O134" s="64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179</v>
      </c>
      <c r="AT134" s="189" t="s">
        <v>154</v>
      </c>
      <c r="AU134" s="189" t="s">
        <v>84</v>
      </c>
      <c r="AY134" s="17" t="s">
        <v>150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7" t="s">
        <v>22</v>
      </c>
      <c r="BK134" s="190">
        <f>ROUND(I134*H134,2)</f>
        <v>0</v>
      </c>
      <c r="BL134" s="17" t="s">
        <v>179</v>
      </c>
      <c r="BM134" s="189" t="s">
        <v>242</v>
      </c>
    </row>
    <row r="135" spans="1:65" s="2" customFormat="1" ht="10">
      <c r="A135" s="34"/>
      <c r="B135" s="35"/>
      <c r="C135" s="36"/>
      <c r="D135" s="191" t="s">
        <v>161</v>
      </c>
      <c r="E135" s="36"/>
      <c r="F135" s="192" t="s">
        <v>243</v>
      </c>
      <c r="G135" s="36"/>
      <c r="H135" s="36"/>
      <c r="I135" s="193"/>
      <c r="J135" s="36"/>
      <c r="K135" s="36"/>
      <c r="L135" s="39"/>
      <c r="M135" s="194"/>
      <c r="N135" s="195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161</v>
      </c>
      <c r="AU135" s="17" t="s">
        <v>84</v>
      </c>
    </row>
    <row r="136" spans="1:65" s="2" customFormat="1" ht="21.75" customHeight="1">
      <c r="A136" s="34"/>
      <c r="B136" s="35"/>
      <c r="C136" s="178" t="s">
        <v>244</v>
      </c>
      <c r="D136" s="178" t="s">
        <v>154</v>
      </c>
      <c r="E136" s="179" t="s">
        <v>245</v>
      </c>
      <c r="F136" s="180" t="s">
        <v>246</v>
      </c>
      <c r="G136" s="181" t="s">
        <v>228</v>
      </c>
      <c r="H136" s="182">
        <v>0.1</v>
      </c>
      <c r="I136" s="183"/>
      <c r="J136" s="184">
        <f>ROUND(I136*H136,2)</f>
        <v>0</v>
      </c>
      <c r="K136" s="180" t="s">
        <v>158</v>
      </c>
      <c r="L136" s="39"/>
      <c r="M136" s="185" t="s">
        <v>20</v>
      </c>
      <c r="N136" s="186" t="s">
        <v>47</v>
      </c>
      <c r="O136" s="64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9" t="s">
        <v>179</v>
      </c>
      <c r="AT136" s="189" t="s">
        <v>154</v>
      </c>
      <c r="AU136" s="189" t="s">
        <v>84</v>
      </c>
      <c r="AY136" s="17" t="s">
        <v>150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7" t="s">
        <v>22</v>
      </c>
      <c r="BK136" s="190">
        <f>ROUND(I136*H136,2)</f>
        <v>0</v>
      </c>
      <c r="BL136" s="17" t="s">
        <v>179</v>
      </c>
      <c r="BM136" s="189" t="s">
        <v>247</v>
      </c>
    </row>
    <row r="137" spans="1:65" s="2" customFormat="1" ht="10">
      <c r="A137" s="34"/>
      <c r="B137" s="35"/>
      <c r="C137" s="36"/>
      <c r="D137" s="191" t="s">
        <v>161</v>
      </c>
      <c r="E137" s="36"/>
      <c r="F137" s="192" t="s">
        <v>248</v>
      </c>
      <c r="G137" s="36"/>
      <c r="H137" s="36"/>
      <c r="I137" s="193"/>
      <c r="J137" s="36"/>
      <c r="K137" s="36"/>
      <c r="L137" s="39"/>
      <c r="M137" s="194"/>
      <c r="N137" s="195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161</v>
      </c>
      <c r="AU137" s="17" t="s">
        <v>84</v>
      </c>
    </row>
    <row r="138" spans="1:65" s="2" customFormat="1" ht="24.15" customHeight="1">
      <c r="A138" s="34"/>
      <c r="B138" s="35"/>
      <c r="C138" s="178" t="s">
        <v>249</v>
      </c>
      <c r="D138" s="178" t="s">
        <v>154</v>
      </c>
      <c r="E138" s="179" t="s">
        <v>250</v>
      </c>
      <c r="F138" s="180" t="s">
        <v>251</v>
      </c>
      <c r="G138" s="181" t="s">
        <v>228</v>
      </c>
      <c r="H138" s="182">
        <v>0.1</v>
      </c>
      <c r="I138" s="183"/>
      <c r="J138" s="184">
        <f>ROUND(I138*H138,2)</f>
        <v>0</v>
      </c>
      <c r="K138" s="180" t="s">
        <v>158</v>
      </c>
      <c r="L138" s="39"/>
      <c r="M138" s="185" t="s">
        <v>20</v>
      </c>
      <c r="N138" s="186" t="s">
        <v>47</v>
      </c>
      <c r="O138" s="64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179</v>
      </c>
      <c r="AT138" s="189" t="s">
        <v>154</v>
      </c>
      <c r="AU138" s="189" t="s">
        <v>84</v>
      </c>
      <c r="AY138" s="17" t="s">
        <v>150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7" t="s">
        <v>22</v>
      </c>
      <c r="BK138" s="190">
        <f>ROUND(I138*H138,2)</f>
        <v>0</v>
      </c>
      <c r="BL138" s="17" t="s">
        <v>179</v>
      </c>
      <c r="BM138" s="189" t="s">
        <v>252</v>
      </c>
    </row>
    <row r="139" spans="1:65" s="2" customFormat="1" ht="10">
      <c r="A139" s="34"/>
      <c r="B139" s="35"/>
      <c r="C139" s="36"/>
      <c r="D139" s="191" t="s">
        <v>161</v>
      </c>
      <c r="E139" s="36"/>
      <c r="F139" s="192" t="s">
        <v>253</v>
      </c>
      <c r="G139" s="36"/>
      <c r="H139" s="36"/>
      <c r="I139" s="193"/>
      <c r="J139" s="36"/>
      <c r="K139" s="36"/>
      <c r="L139" s="39"/>
      <c r="M139" s="194"/>
      <c r="N139" s="195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161</v>
      </c>
      <c r="AU139" s="17" t="s">
        <v>84</v>
      </c>
    </row>
    <row r="140" spans="1:65" s="12" customFormat="1" ht="22.75" customHeight="1">
      <c r="B140" s="162"/>
      <c r="C140" s="163"/>
      <c r="D140" s="164" t="s">
        <v>75</v>
      </c>
      <c r="E140" s="176" t="s">
        <v>254</v>
      </c>
      <c r="F140" s="176" t="s">
        <v>255</v>
      </c>
      <c r="G140" s="163"/>
      <c r="H140" s="163"/>
      <c r="I140" s="166"/>
      <c r="J140" s="177">
        <f>BK140</f>
        <v>0</v>
      </c>
      <c r="K140" s="163"/>
      <c r="L140" s="168"/>
      <c r="M140" s="169"/>
      <c r="N140" s="170"/>
      <c r="O140" s="170"/>
      <c r="P140" s="171">
        <f>SUM(P141:P144)</f>
        <v>0</v>
      </c>
      <c r="Q140" s="170"/>
      <c r="R140" s="171">
        <f>SUM(R141:R144)</f>
        <v>0</v>
      </c>
      <c r="S140" s="170"/>
      <c r="T140" s="172">
        <f>SUM(T141:T144)</f>
        <v>0.12</v>
      </c>
      <c r="AR140" s="173" t="s">
        <v>222</v>
      </c>
      <c r="AT140" s="174" t="s">
        <v>75</v>
      </c>
      <c r="AU140" s="174" t="s">
        <v>22</v>
      </c>
      <c r="AY140" s="173" t="s">
        <v>150</v>
      </c>
      <c r="BK140" s="175">
        <f>SUM(BK141:BK144)</f>
        <v>0</v>
      </c>
    </row>
    <row r="141" spans="1:65" s="2" customFormat="1" ht="16.5" customHeight="1">
      <c r="A141" s="34"/>
      <c r="B141" s="35"/>
      <c r="C141" s="178" t="s">
        <v>256</v>
      </c>
      <c r="D141" s="178" t="s">
        <v>154</v>
      </c>
      <c r="E141" s="179" t="s">
        <v>257</v>
      </c>
      <c r="F141" s="180" t="s">
        <v>258</v>
      </c>
      <c r="G141" s="181" t="s">
        <v>157</v>
      </c>
      <c r="H141" s="182">
        <v>10</v>
      </c>
      <c r="I141" s="183"/>
      <c r="J141" s="184">
        <f>ROUND(I141*H141,2)</f>
        <v>0</v>
      </c>
      <c r="K141" s="180" t="s">
        <v>158</v>
      </c>
      <c r="L141" s="39"/>
      <c r="M141" s="185" t="s">
        <v>20</v>
      </c>
      <c r="N141" s="186" t="s">
        <v>47</v>
      </c>
      <c r="O141" s="64"/>
      <c r="P141" s="187">
        <f>O141*H141</f>
        <v>0</v>
      </c>
      <c r="Q141" s="187">
        <v>0</v>
      </c>
      <c r="R141" s="187">
        <f>Q141*H141</f>
        <v>0</v>
      </c>
      <c r="S141" s="187">
        <v>4.0000000000000001E-3</v>
      </c>
      <c r="T141" s="188">
        <f>S141*H141</f>
        <v>0.04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229</v>
      </c>
      <c r="AT141" s="189" t="s">
        <v>154</v>
      </c>
      <c r="AU141" s="189" t="s">
        <v>84</v>
      </c>
      <c r="AY141" s="17" t="s">
        <v>150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7" t="s">
        <v>22</v>
      </c>
      <c r="BK141" s="190">
        <f>ROUND(I141*H141,2)</f>
        <v>0</v>
      </c>
      <c r="BL141" s="17" t="s">
        <v>229</v>
      </c>
      <c r="BM141" s="189" t="s">
        <v>259</v>
      </c>
    </row>
    <row r="142" spans="1:65" s="2" customFormat="1" ht="10">
      <c r="A142" s="34"/>
      <c r="B142" s="35"/>
      <c r="C142" s="36"/>
      <c r="D142" s="191" t="s">
        <v>161</v>
      </c>
      <c r="E142" s="36"/>
      <c r="F142" s="192" t="s">
        <v>260</v>
      </c>
      <c r="G142" s="36"/>
      <c r="H142" s="36"/>
      <c r="I142" s="193"/>
      <c r="J142" s="36"/>
      <c r="K142" s="36"/>
      <c r="L142" s="39"/>
      <c r="M142" s="194"/>
      <c r="N142" s="195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161</v>
      </c>
      <c r="AU142" s="17" t="s">
        <v>84</v>
      </c>
    </row>
    <row r="143" spans="1:65" s="2" customFormat="1" ht="16.5" customHeight="1">
      <c r="A143" s="34"/>
      <c r="B143" s="35"/>
      <c r="C143" s="178" t="s">
        <v>261</v>
      </c>
      <c r="D143" s="178" t="s">
        <v>154</v>
      </c>
      <c r="E143" s="179" t="s">
        <v>262</v>
      </c>
      <c r="F143" s="180" t="s">
        <v>263</v>
      </c>
      <c r="G143" s="181" t="s">
        <v>157</v>
      </c>
      <c r="H143" s="182">
        <v>10</v>
      </c>
      <c r="I143" s="183"/>
      <c r="J143" s="184">
        <f>ROUND(I143*H143,2)</f>
        <v>0</v>
      </c>
      <c r="K143" s="180" t="s">
        <v>158</v>
      </c>
      <c r="L143" s="39"/>
      <c r="M143" s="185" t="s">
        <v>20</v>
      </c>
      <c r="N143" s="186" t="s">
        <v>47</v>
      </c>
      <c r="O143" s="64"/>
      <c r="P143" s="187">
        <f>O143*H143</f>
        <v>0</v>
      </c>
      <c r="Q143" s="187">
        <v>0</v>
      </c>
      <c r="R143" s="187">
        <f>Q143*H143</f>
        <v>0</v>
      </c>
      <c r="S143" s="187">
        <v>8.0000000000000002E-3</v>
      </c>
      <c r="T143" s="188">
        <f>S143*H143</f>
        <v>0.08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229</v>
      </c>
      <c r="AT143" s="189" t="s">
        <v>154</v>
      </c>
      <c r="AU143" s="189" t="s">
        <v>84</v>
      </c>
      <c r="AY143" s="17" t="s">
        <v>150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22</v>
      </c>
      <c r="BK143" s="190">
        <f>ROUND(I143*H143,2)</f>
        <v>0</v>
      </c>
      <c r="BL143" s="17" t="s">
        <v>229</v>
      </c>
      <c r="BM143" s="189" t="s">
        <v>264</v>
      </c>
    </row>
    <row r="144" spans="1:65" s="2" customFormat="1" ht="10">
      <c r="A144" s="34"/>
      <c r="B144" s="35"/>
      <c r="C144" s="36"/>
      <c r="D144" s="191" t="s">
        <v>161</v>
      </c>
      <c r="E144" s="36"/>
      <c r="F144" s="192" t="s">
        <v>265</v>
      </c>
      <c r="G144" s="36"/>
      <c r="H144" s="36"/>
      <c r="I144" s="193"/>
      <c r="J144" s="36"/>
      <c r="K144" s="36"/>
      <c r="L144" s="39"/>
      <c r="M144" s="194"/>
      <c r="N144" s="195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161</v>
      </c>
      <c r="AU144" s="17" t="s">
        <v>84</v>
      </c>
    </row>
    <row r="145" spans="1:65" s="12" customFormat="1" ht="22.75" customHeight="1">
      <c r="B145" s="162"/>
      <c r="C145" s="163"/>
      <c r="D145" s="164" t="s">
        <v>75</v>
      </c>
      <c r="E145" s="176" t="s">
        <v>266</v>
      </c>
      <c r="F145" s="176" t="s">
        <v>267</v>
      </c>
      <c r="G145" s="163"/>
      <c r="H145" s="163"/>
      <c r="I145" s="166"/>
      <c r="J145" s="177">
        <f>BK145</f>
        <v>0</v>
      </c>
      <c r="K145" s="163"/>
      <c r="L145" s="168"/>
      <c r="M145" s="169"/>
      <c r="N145" s="170"/>
      <c r="O145" s="170"/>
      <c r="P145" s="171">
        <f>SUM(P146:P147)</f>
        <v>0</v>
      </c>
      <c r="Q145" s="170"/>
      <c r="R145" s="171">
        <f>SUM(R146:R147)</f>
        <v>0</v>
      </c>
      <c r="S145" s="170"/>
      <c r="T145" s="172">
        <f>SUM(T146:T147)</f>
        <v>0.04</v>
      </c>
      <c r="AR145" s="173" t="s">
        <v>222</v>
      </c>
      <c r="AT145" s="174" t="s">
        <v>75</v>
      </c>
      <c r="AU145" s="174" t="s">
        <v>22</v>
      </c>
      <c r="AY145" s="173" t="s">
        <v>150</v>
      </c>
      <c r="BK145" s="175">
        <f>SUM(BK146:BK147)</f>
        <v>0</v>
      </c>
    </row>
    <row r="146" spans="1:65" s="2" customFormat="1" ht="21.75" customHeight="1">
      <c r="A146" s="34"/>
      <c r="B146" s="35"/>
      <c r="C146" s="178" t="s">
        <v>268</v>
      </c>
      <c r="D146" s="178" t="s">
        <v>154</v>
      </c>
      <c r="E146" s="179" t="s">
        <v>269</v>
      </c>
      <c r="F146" s="180" t="s">
        <v>270</v>
      </c>
      <c r="G146" s="181" t="s">
        <v>186</v>
      </c>
      <c r="H146" s="182">
        <v>20</v>
      </c>
      <c r="I146" s="183"/>
      <c r="J146" s="184">
        <f>ROUND(I146*H146,2)</f>
        <v>0</v>
      </c>
      <c r="K146" s="180" t="s">
        <v>158</v>
      </c>
      <c r="L146" s="39"/>
      <c r="M146" s="185" t="s">
        <v>20</v>
      </c>
      <c r="N146" s="186" t="s">
        <v>47</v>
      </c>
      <c r="O146" s="64"/>
      <c r="P146" s="187">
        <f>O146*H146</f>
        <v>0</v>
      </c>
      <c r="Q146" s="187">
        <v>0</v>
      </c>
      <c r="R146" s="187">
        <f>Q146*H146</f>
        <v>0</v>
      </c>
      <c r="S146" s="187">
        <v>2E-3</v>
      </c>
      <c r="T146" s="188">
        <f>S146*H146</f>
        <v>0.04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229</v>
      </c>
      <c r="AT146" s="189" t="s">
        <v>154</v>
      </c>
      <c r="AU146" s="189" t="s">
        <v>84</v>
      </c>
      <c r="AY146" s="17" t="s">
        <v>150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22</v>
      </c>
      <c r="BK146" s="190">
        <f>ROUND(I146*H146,2)</f>
        <v>0</v>
      </c>
      <c r="BL146" s="17" t="s">
        <v>229</v>
      </c>
      <c r="BM146" s="189" t="s">
        <v>271</v>
      </c>
    </row>
    <row r="147" spans="1:65" s="2" customFormat="1" ht="10">
      <c r="A147" s="34"/>
      <c r="B147" s="35"/>
      <c r="C147" s="36"/>
      <c r="D147" s="191" t="s">
        <v>161</v>
      </c>
      <c r="E147" s="36"/>
      <c r="F147" s="192" t="s">
        <v>272</v>
      </c>
      <c r="G147" s="36"/>
      <c r="H147" s="36"/>
      <c r="I147" s="193"/>
      <c r="J147" s="36"/>
      <c r="K147" s="36"/>
      <c r="L147" s="39"/>
      <c r="M147" s="194"/>
      <c r="N147" s="195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161</v>
      </c>
      <c r="AU147" s="17" t="s">
        <v>84</v>
      </c>
    </row>
    <row r="148" spans="1:65" s="12" customFormat="1" ht="22.75" customHeight="1">
      <c r="B148" s="162"/>
      <c r="C148" s="163"/>
      <c r="D148" s="164" t="s">
        <v>75</v>
      </c>
      <c r="E148" s="176" t="s">
        <v>273</v>
      </c>
      <c r="F148" s="176" t="s">
        <v>274</v>
      </c>
      <c r="G148" s="163"/>
      <c r="H148" s="163"/>
      <c r="I148" s="166"/>
      <c r="J148" s="177">
        <f>BK148</f>
        <v>0</v>
      </c>
      <c r="K148" s="163"/>
      <c r="L148" s="168"/>
      <c r="M148" s="169"/>
      <c r="N148" s="170"/>
      <c r="O148" s="170"/>
      <c r="P148" s="171">
        <f>SUM(P149:P150)</f>
        <v>0</v>
      </c>
      <c r="Q148" s="170"/>
      <c r="R148" s="171">
        <f>SUM(R149:R150)</f>
        <v>0</v>
      </c>
      <c r="S148" s="170"/>
      <c r="T148" s="172">
        <f>SUM(T149:T150)</f>
        <v>0.33</v>
      </c>
      <c r="AR148" s="173" t="s">
        <v>222</v>
      </c>
      <c r="AT148" s="174" t="s">
        <v>75</v>
      </c>
      <c r="AU148" s="174" t="s">
        <v>22</v>
      </c>
      <c r="AY148" s="173" t="s">
        <v>150</v>
      </c>
      <c r="BK148" s="175">
        <f>SUM(BK149:BK150)</f>
        <v>0</v>
      </c>
    </row>
    <row r="149" spans="1:65" s="2" customFormat="1" ht="21.75" customHeight="1">
      <c r="A149" s="34"/>
      <c r="B149" s="35"/>
      <c r="C149" s="178" t="s">
        <v>275</v>
      </c>
      <c r="D149" s="178" t="s">
        <v>154</v>
      </c>
      <c r="E149" s="179" t="s">
        <v>276</v>
      </c>
      <c r="F149" s="180" t="s">
        <v>277</v>
      </c>
      <c r="G149" s="181" t="s">
        <v>186</v>
      </c>
      <c r="H149" s="182">
        <v>110</v>
      </c>
      <c r="I149" s="183"/>
      <c r="J149" s="184">
        <f>ROUND(I149*H149,2)</f>
        <v>0</v>
      </c>
      <c r="K149" s="180" t="s">
        <v>158</v>
      </c>
      <c r="L149" s="39"/>
      <c r="M149" s="185" t="s">
        <v>20</v>
      </c>
      <c r="N149" s="186" t="s">
        <v>47</v>
      </c>
      <c r="O149" s="64"/>
      <c r="P149" s="187">
        <f>O149*H149</f>
        <v>0</v>
      </c>
      <c r="Q149" s="187">
        <v>0</v>
      </c>
      <c r="R149" s="187">
        <f>Q149*H149</f>
        <v>0</v>
      </c>
      <c r="S149" s="187">
        <v>3.0000000000000001E-3</v>
      </c>
      <c r="T149" s="188">
        <f>S149*H149</f>
        <v>0.33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229</v>
      </c>
      <c r="AT149" s="189" t="s">
        <v>154</v>
      </c>
      <c r="AU149" s="189" t="s">
        <v>84</v>
      </c>
      <c r="AY149" s="17" t="s">
        <v>150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22</v>
      </c>
      <c r="BK149" s="190">
        <f>ROUND(I149*H149,2)</f>
        <v>0</v>
      </c>
      <c r="BL149" s="17" t="s">
        <v>229</v>
      </c>
      <c r="BM149" s="189" t="s">
        <v>278</v>
      </c>
    </row>
    <row r="150" spans="1:65" s="2" customFormat="1" ht="10">
      <c r="A150" s="34"/>
      <c r="B150" s="35"/>
      <c r="C150" s="36"/>
      <c r="D150" s="191" t="s">
        <v>161</v>
      </c>
      <c r="E150" s="36"/>
      <c r="F150" s="192" t="s">
        <v>279</v>
      </c>
      <c r="G150" s="36"/>
      <c r="H150" s="36"/>
      <c r="I150" s="193"/>
      <c r="J150" s="36"/>
      <c r="K150" s="36"/>
      <c r="L150" s="39"/>
      <c r="M150" s="194"/>
      <c r="N150" s="195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161</v>
      </c>
      <c r="AU150" s="17" t="s">
        <v>84</v>
      </c>
    </row>
    <row r="151" spans="1:65" s="12" customFormat="1" ht="25.9" customHeight="1">
      <c r="B151" s="162"/>
      <c r="C151" s="163"/>
      <c r="D151" s="164" t="s">
        <v>75</v>
      </c>
      <c r="E151" s="165" t="s">
        <v>280</v>
      </c>
      <c r="F151" s="165" t="s">
        <v>281</v>
      </c>
      <c r="G151" s="163"/>
      <c r="H151" s="163"/>
      <c r="I151" s="166"/>
      <c r="J151" s="167">
        <f>BK151</f>
        <v>0</v>
      </c>
      <c r="K151" s="163"/>
      <c r="L151" s="168"/>
      <c r="M151" s="169"/>
      <c r="N151" s="170"/>
      <c r="O151" s="170"/>
      <c r="P151" s="171">
        <f>P152+P155+P158+P161+P164</f>
        <v>0</v>
      </c>
      <c r="Q151" s="170"/>
      <c r="R151" s="171">
        <f>R152+R155+R158+R161+R164</f>
        <v>0</v>
      </c>
      <c r="S151" s="170"/>
      <c r="T151" s="172">
        <f>T152+T155+T158+T161+T164</f>
        <v>0</v>
      </c>
      <c r="AR151" s="173" t="s">
        <v>282</v>
      </c>
      <c r="AT151" s="174" t="s">
        <v>75</v>
      </c>
      <c r="AU151" s="174" t="s">
        <v>76</v>
      </c>
      <c r="AY151" s="173" t="s">
        <v>150</v>
      </c>
      <c r="BK151" s="175">
        <f>BK152+BK155+BK158+BK161+BK164</f>
        <v>0</v>
      </c>
    </row>
    <row r="152" spans="1:65" s="12" customFormat="1" ht="22.75" customHeight="1">
      <c r="B152" s="162"/>
      <c r="C152" s="163"/>
      <c r="D152" s="164" t="s">
        <v>75</v>
      </c>
      <c r="E152" s="176" t="s">
        <v>283</v>
      </c>
      <c r="F152" s="176" t="s">
        <v>284</v>
      </c>
      <c r="G152" s="163"/>
      <c r="H152" s="163"/>
      <c r="I152" s="166"/>
      <c r="J152" s="177">
        <f>BK152</f>
        <v>0</v>
      </c>
      <c r="K152" s="163"/>
      <c r="L152" s="168"/>
      <c r="M152" s="169"/>
      <c r="N152" s="170"/>
      <c r="O152" s="170"/>
      <c r="P152" s="171">
        <f>SUM(P153:P154)</f>
        <v>0</v>
      </c>
      <c r="Q152" s="170"/>
      <c r="R152" s="171">
        <f>SUM(R153:R154)</f>
        <v>0</v>
      </c>
      <c r="S152" s="170"/>
      <c r="T152" s="172">
        <f>SUM(T153:T154)</f>
        <v>0</v>
      </c>
      <c r="AR152" s="173" t="s">
        <v>282</v>
      </c>
      <c r="AT152" s="174" t="s">
        <v>75</v>
      </c>
      <c r="AU152" s="174" t="s">
        <v>22</v>
      </c>
      <c r="AY152" s="173" t="s">
        <v>150</v>
      </c>
      <c r="BK152" s="175">
        <f>SUM(BK153:BK154)</f>
        <v>0</v>
      </c>
    </row>
    <row r="153" spans="1:65" s="2" customFormat="1" ht="24.15" customHeight="1">
      <c r="A153" s="34"/>
      <c r="B153" s="35"/>
      <c r="C153" s="178" t="s">
        <v>285</v>
      </c>
      <c r="D153" s="178" t="s">
        <v>154</v>
      </c>
      <c r="E153" s="179" t="s">
        <v>286</v>
      </c>
      <c r="F153" s="180" t="s">
        <v>287</v>
      </c>
      <c r="G153" s="181" t="s">
        <v>213</v>
      </c>
      <c r="H153" s="182">
        <v>10</v>
      </c>
      <c r="I153" s="183"/>
      <c r="J153" s="184">
        <f>ROUND(I153*H153,2)</f>
        <v>0</v>
      </c>
      <c r="K153" s="180" t="s">
        <v>158</v>
      </c>
      <c r="L153" s="39"/>
      <c r="M153" s="185" t="s">
        <v>20</v>
      </c>
      <c r="N153" s="186" t="s">
        <v>47</v>
      </c>
      <c r="O153" s="64"/>
      <c r="P153" s="187">
        <f>O153*H153</f>
        <v>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159</v>
      </c>
      <c r="AT153" s="189" t="s">
        <v>154</v>
      </c>
      <c r="AU153" s="189" t="s">
        <v>84</v>
      </c>
      <c r="AY153" s="17" t="s">
        <v>150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17" t="s">
        <v>22</v>
      </c>
      <c r="BK153" s="190">
        <f>ROUND(I153*H153,2)</f>
        <v>0</v>
      </c>
      <c r="BL153" s="17" t="s">
        <v>159</v>
      </c>
      <c r="BM153" s="189" t="s">
        <v>288</v>
      </c>
    </row>
    <row r="154" spans="1:65" s="2" customFormat="1" ht="10">
      <c r="A154" s="34"/>
      <c r="B154" s="35"/>
      <c r="C154" s="36"/>
      <c r="D154" s="191" t="s">
        <v>161</v>
      </c>
      <c r="E154" s="36"/>
      <c r="F154" s="192" t="s">
        <v>289</v>
      </c>
      <c r="G154" s="36"/>
      <c r="H154" s="36"/>
      <c r="I154" s="193"/>
      <c r="J154" s="36"/>
      <c r="K154" s="36"/>
      <c r="L154" s="39"/>
      <c r="M154" s="194"/>
      <c r="N154" s="195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161</v>
      </c>
      <c r="AU154" s="17" t="s">
        <v>84</v>
      </c>
    </row>
    <row r="155" spans="1:65" s="12" customFormat="1" ht="22.75" customHeight="1">
      <c r="B155" s="162"/>
      <c r="C155" s="163"/>
      <c r="D155" s="164" t="s">
        <v>75</v>
      </c>
      <c r="E155" s="176" t="s">
        <v>290</v>
      </c>
      <c r="F155" s="176" t="s">
        <v>291</v>
      </c>
      <c r="G155" s="163"/>
      <c r="H155" s="163"/>
      <c r="I155" s="166"/>
      <c r="J155" s="177">
        <f>BK155</f>
        <v>0</v>
      </c>
      <c r="K155" s="163"/>
      <c r="L155" s="168"/>
      <c r="M155" s="169"/>
      <c r="N155" s="170"/>
      <c r="O155" s="170"/>
      <c r="P155" s="171">
        <f>SUM(P156:P157)</f>
        <v>0</v>
      </c>
      <c r="Q155" s="170"/>
      <c r="R155" s="171">
        <f>SUM(R156:R157)</f>
        <v>0</v>
      </c>
      <c r="S155" s="170"/>
      <c r="T155" s="172">
        <f>SUM(T156:T157)</f>
        <v>0</v>
      </c>
      <c r="AR155" s="173" t="s">
        <v>282</v>
      </c>
      <c r="AT155" s="174" t="s">
        <v>75</v>
      </c>
      <c r="AU155" s="174" t="s">
        <v>22</v>
      </c>
      <c r="AY155" s="173" t="s">
        <v>150</v>
      </c>
      <c r="BK155" s="175">
        <f>SUM(BK156:BK157)</f>
        <v>0</v>
      </c>
    </row>
    <row r="156" spans="1:65" s="2" customFormat="1" ht="24.15" customHeight="1">
      <c r="A156" s="34"/>
      <c r="B156" s="35"/>
      <c r="C156" s="178" t="s">
        <v>292</v>
      </c>
      <c r="D156" s="178" t="s">
        <v>154</v>
      </c>
      <c r="E156" s="179" t="s">
        <v>286</v>
      </c>
      <c r="F156" s="180" t="s">
        <v>287</v>
      </c>
      <c r="G156" s="181" t="s">
        <v>213</v>
      </c>
      <c r="H156" s="182">
        <v>25</v>
      </c>
      <c r="I156" s="183"/>
      <c r="J156" s="184">
        <f>ROUND(I156*H156,2)</f>
        <v>0</v>
      </c>
      <c r="K156" s="180" t="s">
        <v>158</v>
      </c>
      <c r="L156" s="39"/>
      <c r="M156" s="185" t="s">
        <v>20</v>
      </c>
      <c r="N156" s="186" t="s">
        <v>47</v>
      </c>
      <c r="O156" s="64"/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159</v>
      </c>
      <c r="AT156" s="189" t="s">
        <v>154</v>
      </c>
      <c r="AU156" s="189" t="s">
        <v>84</v>
      </c>
      <c r="AY156" s="17" t="s">
        <v>150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7" t="s">
        <v>22</v>
      </c>
      <c r="BK156" s="190">
        <f>ROUND(I156*H156,2)</f>
        <v>0</v>
      </c>
      <c r="BL156" s="17" t="s">
        <v>159</v>
      </c>
      <c r="BM156" s="189" t="s">
        <v>293</v>
      </c>
    </row>
    <row r="157" spans="1:65" s="2" customFormat="1" ht="10">
      <c r="A157" s="34"/>
      <c r="B157" s="35"/>
      <c r="C157" s="36"/>
      <c r="D157" s="191" t="s">
        <v>161</v>
      </c>
      <c r="E157" s="36"/>
      <c r="F157" s="192" t="s">
        <v>289</v>
      </c>
      <c r="G157" s="36"/>
      <c r="H157" s="36"/>
      <c r="I157" s="193"/>
      <c r="J157" s="36"/>
      <c r="K157" s="36"/>
      <c r="L157" s="39"/>
      <c r="M157" s="194"/>
      <c r="N157" s="195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161</v>
      </c>
      <c r="AU157" s="17" t="s">
        <v>84</v>
      </c>
    </row>
    <row r="158" spans="1:65" s="12" customFormat="1" ht="22.75" customHeight="1">
      <c r="B158" s="162"/>
      <c r="C158" s="163"/>
      <c r="D158" s="164" t="s">
        <v>75</v>
      </c>
      <c r="E158" s="176" t="s">
        <v>294</v>
      </c>
      <c r="F158" s="176" t="s">
        <v>295</v>
      </c>
      <c r="G158" s="163"/>
      <c r="H158" s="163"/>
      <c r="I158" s="166"/>
      <c r="J158" s="177">
        <f>BK158</f>
        <v>0</v>
      </c>
      <c r="K158" s="163"/>
      <c r="L158" s="168"/>
      <c r="M158" s="169"/>
      <c r="N158" s="170"/>
      <c r="O158" s="170"/>
      <c r="P158" s="171">
        <f>SUM(P159:P160)</f>
        <v>0</v>
      </c>
      <c r="Q158" s="170"/>
      <c r="R158" s="171">
        <f>SUM(R159:R160)</f>
        <v>0</v>
      </c>
      <c r="S158" s="170"/>
      <c r="T158" s="172">
        <f>SUM(T159:T160)</f>
        <v>0</v>
      </c>
      <c r="AR158" s="173" t="s">
        <v>282</v>
      </c>
      <c r="AT158" s="174" t="s">
        <v>75</v>
      </c>
      <c r="AU158" s="174" t="s">
        <v>22</v>
      </c>
      <c r="AY158" s="173" t="s">
        <v>150</v>
      </c>
      <c r="BK158" s="175">
        <f>SUM(BK159:BK160)</f>
        <v>0</v>
      </c>
    </row>
    <row r="159" spans="1:65" s="2" customFormat="1" ht="16.5" customHeight="1">
      <c r="A159" s="34"/>
      <c r="B159" s="35"/>
      <c r="C159" s="178" t="s">
        <v>296</v>
      </c>
      <c r="D159" s="178" t="s">
        <v>154</v>
      </c>
      <c r="E159" s="179" t="s">
        <v>297</v>
      </c>
      <c r="F159" s="180" t="s">
        <v>298</v>
      </c>
      <c r="G159" s="181" t="s">
        <v>213</v>
      </c>
      <c r="H159" s="182">
        <v>25</v>
      </c>
      <c r="I159" s="183"/>
      <c r="J159" s="184">
        <f>ROUND(I159*H159,2)</f>
        <v>0</v>
      </c>
      <c r="K159" s="180" t="s">
        <v>158</v>
      </c>
      <c r="L159" s="39"/>
      <c r="M159" s="185" t="s">
        <v>20</v>
      </c>
      <c r="N159" s="186" t="s">
        <v>47</v>
      </c>
      <c r="O159" s="64"/>
      <c r="P159" s="187">
        <f>O159*H159</f>
        <v>0</v>
      </c>
      <c r="Q159" s="187">
        <v>0</v>
      </c>
      <c r="R159" s="187">
        <f>Q159*H159</f>
        <v>0</v>
      </c>
      <c r="S159" s="187">
        <v>0</v>
      </c>
      <c r="T159" s="18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159</v>
      </c>
      <c r="AT159" s="189" t="s">
        <v>154</v>
      </c>
      <c r="AU159" s="189" t="s">
        <v>84</v>
      </c>
      <c r="AY159" s="17" t="s">
        <v>150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7" t="s">
        <v>22</v>
      </c>
      <c r="BK159" s="190">
        <f>ROUND(I159*H159,2)</f>
        <v>0</v>
      </c>
      <c r="BL159" s="17" t="s">
        <v>159</v>
      </c>
      <c r="BM159" s="189" t="s">
        <v>299</v>
      </c>
    </row>
    <row r="160" spans="1:65" s="2" customFormat="1" ht="10">
      <c r="A160" s="34"/>
      <c r="B160" s="35"/>
      <c r="C160" s="36"/>
      <c r="D160" s="191" t="s">
        <v>161</v>
      </c>
      <c r="E160" s="36"/>
      <c r="F160" s="192" t="s">
        <v>300</v>
      </c>
      <c r="G160" s="36"/>
      <c r="H160" s="36"/>
      <c r="I160" s="193"/>
      <c r="J160" s="36"/>
      <c r="K160" s="36"/>
      <c r="L160" s="39"/>
      <c r="M160" s="194"/>
      <c r="N160" s="195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161</v>
      </c>
      <c r="AU160" s="17" t="s">
        <v>84</v>
      </c>
    </row>
    <row r="161" spans="1:65" s="12" customFormat="1" ht="22.75" customHeight="1">
      <c r="B161" s="162"/>
      <c r="C161" s="163"/>
      <c r="D161" s="164" t="s">
        <v>75</v>
      </c>
      <c r="E161" s="176" t="s">
        <v>301</v>
      </c>
      <c r="F161" s="176" t="s">
        <v>302</v>
      </c>
      <c r="G161" s="163"/>
      <c r="H161" s="163"/>
      <c r="I161" s="166"/>
      <c r="J161" s="177">
        <f>BK161</f>
        <v>0</v>
      </c>
      <c r="K161" s="163"/>
      <c r="L161" s="168"/>
      <c r="M161" s="169"/>
      <c r="N161" s="170"/>
      <c r="O161" s="170"/>
      <c r="P161" s="171">
        <f>SUM(P162:P163)</f>
        <v>0</v>
      </c>
      <c r="Q161" s="170"/>
      <c r="R161" s="171">
        <f>SUM(R162:R163)</f>
        <v>0</v>
      </c>
      <c r="S161" s="170"/>
      <c r="T161" s="172">
        <f>SUM(T162:T163)</f>
        <v>0</v>
      </c>
      <c r="AR161" s="173" t="s">
        <v>282</v>
      </c>
      <c r="AT161" s="174" t="s">
        <v>75</v>
      </c>
      <c r="AU161" s="174" t="s">
        <v>22</v>
      </c>
      <c r="AY161" s="173" t="s">
        <v>150</v>
      </c>
      <c r="BK161" s="175">
        <f>SUM(BK162:BK163)</f>
        <v>0</v>
      </c>
    </row>
    <row r="162" spans="1:65" s="2" customFormat="1" ht="24.15" customHeight="1">
      <c r="A162" s="34"/>
      <c r="B162" s="35"/>
      <c r="C162" s="178" t="s">
        <v>303</v>
      </c>
      <c r="D162" s="178" t="s">
        <v>154</v>
      </c>
      <c r="E162" s="179" t="s">
        <v>286</v>
      </c>
      <c r="F162" s="180" t="s">
        <v>287</v>
      </c>
      <c r="G162" s="181" t="s">
        <v>213</v>
      </c>
      <c r="H162" s="182">
        <v>30</v>
      </c>
      <c r="I162" s="183"/>
      <c r="J162" s="184">
        <f>ROUND(I162*H162,2)</f>
        <v>0</v>
      </c>
      <c r="K162" s="180" t="s">
        <v>158</v>
      </c>
      <c r="L162" s="39"/>
      <c r="M162" s="185" t="s">
        <v>20</v>
      </c>
      <c r="N162" s="186" t="s">
        <v>47</v>
      </c>
      <c r="O162" s="64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159</v>
      </c>
      <c r="AT162" s="189" t="s">
        <v>154</v>
      </c>
      <c r="AU162" s="189" t="s">
        <v>84</v>
      </c>
      <c r="AY162" s="17" t="s">
        <v>150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7" t="s">
        <v>22</v>
      </c>
      <c r="BK162" s="190">
        <f>ROUND(I162*H162,2)</f>
        <v>0</v>
      </c>
      <c r="BL162" s="17" t="s">
        <v>159</v>
      </c>
      <c r="BM162" s="189" t="s">
        <v>304</v>
      </c>
    </row>
    <row r="163" spans="1:65" s="2" customFormat="1" ht="10">
      <c r="A163" s="34"/>
      <c r="B163" s="35"/>
      <c r="C163" s="36"/>
      <c r="D163" s="191" t="s">
        <v>161</v>
      </c>
      <c r="E163" s="36"/>
      <c r="F163" s="192" t="s">
        <v>289</v>
      </c>
      <c r="G163" s="36"/>
      <c r="H163" s="36"/>
      <c r="I163" s="193"/>
      <c r="J163" s="36"/>
      <c r="K163" s="36"/>
      <c r="L163" s="39"/>
      <c r="M163" s="194"/>
      <c r="N163" s="19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161</v>
      </c>
      <c r="AU163" s="17" t="s">
        <v>84</v>
      </c>
    </row>
    <row r="164" spans="1:65" s="12" customFormat="1" ht="22.75" customHeight="1">
      <c r="B164" s="162"/>
      <c r="C164" s="163"/>
      <c r="D164" s="164" t="s">
        <v>75</v>
      </c>
      <c r="E164" s="176" t="s">
        <v>305</v>
      </c>
      <c r="F164" s="176" t="s">
        <v>306</v>
      </c>
      <c r="G164" s="163"/>
      <c r="H164" s="163"/>
      <c r="I164" s="166"/>
      <c r="J164" s="177">
        <f>BK164</f>
        <v>0</v>
      </c>
      <c r="K164" s="163"/>
      <c r="L164" s="168"/>
      <c r="M164" s="169"/>
      <c r="N164" s="170"/>
      <c r="O164" s="170"/>
      <c r="P164" s="171">
        <f>SUM(P165:P166)</f>
        <v>0</v>
      </c>
      <c r="Q164" s="170"/>
      <c r="R164" s="171">
        <f>SUM(R165:R166)</f>
        <v>0</v>
      </c>
      <c r="S164" s="170"/>
      <c r="T164" s="172">
        <f>SUM(T165:T166)</f>
        <v>0</v>
      </c>
      <c r="AR164" s="173" t="s">
        <v>282</v>
      </c>
      <c r="AT164" s="174" t="s">
        <v>75</v>
      </c>
      <c r="AU164" s="174" t="s">
        <v>22</v>
      </c>
      <c r="AY164" s="173" t="s">
        <v>150</v>
      </c>
      <c r="BK164" s="175">
        <f>SUM(BK165:BK166)</f>
        <v>0</v>
      </c>
    </row>
    <row r="165" spans="1:65" s="2" customFormat="1" ht="24.15" customHeight="1">
      <c r="A165" s="34"/>
      <c r="B165" s="35"/>
      <c r="C165" s="178" t="s">
        <v>307</v>
      </c>
      <c r="D165" s="178" t="s">
        <v>154</v>
      </c>
      <c r="E165" s="179" t="s">
        <v>286</v>
      </c>
      <c r="F165" s="180" t="s">
        <v>287</v>
      </c>
      <c r="G165" s="181" t="s">
        <v>213</v>
      </c>
      <c r="H165" s="182">
        <v>30</v>
      </c>
      <c r="I165" s="183"/>
      <c r="J165" s="184">
        <f>ROUND(I165*H165,2)</f>
        <v>0</v>
      </c>
      <c r="K165" s="180" t="s">
        <v>158</v>
      </c>
      <c r="L165" s="39"/>
      <c r="M165" s="185" t="s">
        <v>20</v>
      </c>
      <c r="N165" s="186" t="s">
        <v>47</v>
      </c>
      <c r="O165" s="64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159</v>
      </c>
      <c r="AT165" s="189" t="s">
        <v>154</v>
      </c>
      <c r="AU165" s="189" t="s">
        <v>84</v>
      </c>
      <c r="AY165" s="17" t="s">
        <v>150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7" t="s">
        <v>22</v>
      </c>
      <c r="BK165" s="190">
        <f>ROUND(I165*H165,2)</f>
        <v>0</v>
      </c>
      <c r="BL165" s="17" t="s">
        <v>159</v>
      </c>
      <c r="BM165" s="189" t="s">
        <v>308</v>
      </c>
    </row>
    <row r="166" spans="1:65" s="2" customFormat="1" ht="10">
      <c r="A166" s="34"/>
      <c r="B166" s="35"/>
      <c r="C166" s="36"/>
      <c r="D166" s="191" t="s">
        <v>161</v>
      </c>
      <c r="E166" s="36"/>
      <c r="F166" s="192" t="s">
        <v>289</v>
      </c>
      <c r="G166" s="36"/>
      <c r="H166" s="36"/>
      <c r="I166" s="193"/>
      <c r="J166" s="36"/>
      <c r="K166" s="36"/>
      <c r="L166" s="39"/>
      <c r="M166" s="206"/>
      <c r="N166" s="207"/>
      <c r="O166" s="208"/>
      <c r="P166" s="208"/>
      <c r="Q166" s="208"/>
      <c r="R166" s="208"/>
      <c r="S166" s="208"/>
      <c r="T166" s="209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161</v>
      </c>
      <c r="AU166" s="17" t="s">
        <v>84</v>
      </c>
    </row>
    <row r="167" spans="1:65" s="2" customFormat="1" ht="7" customHeight="1">
      <c r="A167" s="34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39"/>
      <c r="M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</row>
  </sheetData>
  <sheetProtection algorithmName="SHA-512" hashValue="x5ryIhq6A6U0A18OV7ALieDOCO5N6GTKRKYNopTLSOlGwbMzUmdK3MEB9R/IxLX73rF0TT2tN2/1gBbw15xkNA==" saltValue="+yEQ4uF9ramQm3U0HzbefL5O92Vq86HWx9wfR2OtTExmhYtxInjcAvlVaILO6ELjyQndqlo5URTw3K8fEh6ajg==" spinCount="100000" sheet="1" objects="1" scenarios="1" formatColumns="0" formatRows="0" autoFilter="0"/>
  <autoFilter ref="C102:K166" xr:uid="{00000000-0009-0000-0000-000001000000}"/>
  <mergeCells count="12">
    <mergeCell ref="E95:H95"/>
    <mergeCell ref="L2:V2"/>
    <mergeCell ref="E50:H50"/>
    <mergeCell ref="E52:H52"/>
    <mergeCell ref="E54:H54"/>
    <mergeCell ref="E91:H91"/>
    <mergeCell ref="E93:H93"/>
    <mergeCell ref="E7:H7"/>
    <mergeCell ref="E9:H9"/>
    <mergeCell ref="E11:H11"/>
    <mergeCell ref="E20:H20"/>
    <mergeCell ref="E29:H29"/>
  </mergeCells>
  <hyperlinks>
    <hyperlink ref="F107" r:id="rId1" xr:uid="{00000000-0004-0000-0100-000000000000}"/>
    <hyperlink ref="F109" r:id="rId2" xr:uid="{00000000-0004-0000-0100-000001000000}"/>
    <hyperlink ref="F111" r:id="rId3" xr:uid="{00000000-0004-0000-0100-000002000000}"/>
    <hyperlink ref="F115" r:id="rId4" xr:uid="{00000000-0004-0000-0100-000003000000}"/>
    <hyperlink ref="F119" r:id="rId5" xr:uid="{00000000-0004-0000-0100-000004000000}"/>
    <hyperlink ref="F122" r:id="rId6" xr:uid="{00000000-0004-0000-0100-000005000000}"/>
    <hyperlink ref="F125" r:id="rId7" xr:uid="{00000000-0004-0000-0100-000006000000}"/>
    <hyperlink ref="F130" r:id="rId8" xr:uid="{00000000-0004-0000-0100-000007000000}"/>
    <hyperlink ref="F132" r:id="rId9" xr:uid="{00000000-0004-0000-0100-000008000000}"/>
    <hyperlink ref="F135" r:id="rId10" xr:uid="{00000000-0004-0000-0100-000009000000}"/>
    <hyperlink ref="F137" r:id="rId11" xr:uid="{00000000-0004-0000-0100-00000A000000}"/>
    <hyperlink ref="F139" r:id="rId12" xr:uid="{00000000-0004-0000-0100-00000B000000}"/>
    <hyperlink ref="F142" r:id="rId13" xr:uid="{00000000-0004-0000-0100-00000C000000}"/>
    <hyperlink ref="F144" r:id="rId14" xr:uid="{00000000-0004-0000-0100-00000D000000}"/>
    <hyperlink ref="F147" r:id="rId15" xr:uid="{00000000-0004-0000-0100-00000E000000}"/>
    <hyperlink ref="F150" r:id="rId16" xr:uid="{00000000-0004-0000-0100-00000F000000}"/>
    <hyperlink ref="F154" r:id="rId17" xr:uid="{00000000-0004-0000-0100-000010000000}"/>
    <hyperlink ref="F157" r:id="rId18" xr:uid="{00000000-0004-0000-0100-000011000000}"/>
    <hyperlink ref="F160" r:id="rId19" xr:uid="{00000000-0004-0000-0100-000012000000}"/>
    <hyperlink ref="F163" r:id="rId20" xr:uid="{00000000-0004-0000-0100-000013000000}"/>
    <hyperlink ref="F166" r:id="rId21" xr:uid="{00000000-0004-0000-0100-00001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28"/>
  <sheetViews>
    <sheetView showGridLines="0" workbookViewId="0"/>
  </sheetViews>
  <sheetFormatPr defaultRowHeight="1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17" t="s">
        <v>92</v>
      </c>
    </row>
    <row r="3" spans="1:46" s="1" customFormat="1" ht="7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84</v>
      </c>
    </row>
    <row r="4" spans="1:46" s="1" customFormat="1" ht="25" customHeight="1">
      <c r="B4" s="20"/>
      <c r="D4" s="110" t="s">
        <v>108</v>
      </c>
      <c r="L4" s="20"/>
      <c r="M4" s="111" t="s">
        <v>10</v>
      </c>
      <c r="AT4" s="17" t="s">
        <v>4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81" t="str">
        <f>'Rekapitulace stavby'!K6</f>
        <v>Sanace vlhkého zdiva III. ZŠ ul. 8. května 63, Šumperk</v>
      </c>
      <c r="F7" s="382"/>
      <c r="G7" s="382"/>
      <c r="H7" s="382"/>
      <c r="L7" s="20"/>
    </row>
    <row r="8" spans="1:46" s="1" customFormat="1" ht="12" customHeight="1">
      <c r="B8" s="20"/>
      <c r="D8" s="112" t="s">
        <v>109</v>
      </c>
      <c r="L8" s="20"/>
    </row>
    <row r="9" spans="1:46" s="2" customFormat="1" ht="16.5" customHeight="1">
      <c r="A9" s="34"/>
      <c r="B9" s="39"/>
      <c r="C9" s="34"/>
      <c r="D9" s="34"/>
      <c r="E9" s="381" t="s">
        <v>110</v>
      </c>
      <c r="F9" s="383"/>
      <c r="G9" s="383"/>
      <c r="H9" s="383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111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384" t="s">
        <v>309</v>
      </c>
      <c r="F11" s="383"/>
      <c r="G11" s="383"/>
      <c r="H11" s="383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0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19</v>
      </c>
      <c r="E13" s="34"/>
      <c r="F13" s="103" t="s">
        <v>20</v>
      </c>
      <c r="G13" s="34"/>
      <c r="H13" s="34"/>
      <c r="I13" s="112" t="s">
        <v>21</v>
      </c>
      <c r="J13" s="103" t="s">
        <v>20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103" t="s">
        <v>24</v>
      </c>
      <c r="G14" s="34"/>
      <c r="H14" s="34"/>
      <c r="I14" s="112" t="s">
        <v>25</v>
      </c>
      <c r="J14" s="114" t="str">
        <f>'Rekapitulace stavby'!AN8</f>
        <v>23. 8. 2022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75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29</v>
      </c>
      <c r="E16" s="34"/>
      <c r="F16" s="34"/>
      <c r="G16" s="34"/>
      <c r="H16" s="34"/>
      <c r="I16" s="112" t="s">
        <v>30</v>
      </c>
      <c r="J16" s="103" t="str">
        <f>IF('Rekapitulace stavby'!AN10="","",'Rekapitulace stavby'!AN10)</f>
        <v/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tr">
        <f>IF('Rekapitulace stavby'!E11="","",'Rekapitulace stavby'!E11)</f>
        <v xml:space="preserve"> </v>
      </c>
      <c r="F17" s="34"/>
      <c r="G17" s="34"/>
      <c r="H17" s="34"/>
      <c r="I17" s="112" t="s">
        <v>31</v>
      </c>
      <c r="J17" s="103" t="str">
        <f>IF('Rekapitulace stavby'!AN11="","",'Rekapitulace stavby'!AN11)</f>
        <v/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7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32</v>
      </c>
      <c r="E19" s="34"/>
      <c r="F19" s="34"/>
      <c r="G19" s="34"/>
      <c r="H19" s="34"/>
      <c r="I19" s="112" t="s">
        <v>30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85" t="str">
        <f>'Rekapitulace stavby'!E14</f>
        <v>Vyplň údaj</v>
      </c>
      <c r="F20" s="386"/>
      <c r="G20" s="386"/>
      <c r="H20" s="386"/>
      <c r="I20" s="112" t="s">
        <v>31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7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34</v>
      </c>
      <c r="E22" s="34"/>
      <c r="F22" s="34"/>
      <c r="G22" s="34"/>
      <c r="H22" s="34"/>
      <c r="I22" s="112" t="s">
        <v>30</v>
      </c>
      <c r="J22" s="103" t="str">
        <f>IF('Rekapitulace stavby'!AN16="","",'Rekapitulace stavby'!AN16)</f>
        <v>29380995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stavby'!E17="","",'Rekapitulace stavby'!E17)</f>
        <v>PVLK PROJECT s.r.o.</v>
      </c>
      <c r="F23" s="34"/>
      <c r="G23" s="34"/>
      <c r="H23" s="34"/>
      <c r="I23" s="112" t="s">
        <v>31</v>
      </c>
      <c r="J23" s="103" t="str">
        <f>IF('Rekapitulace stavby'!AN17="","",'Rekapitulace stavby'!AN17)</f>
        <v>CZ29380995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7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39</v>
      </c>
      <c r="E25" s="34"/>
      <c r="F25" s="34"/>
      <c r="G25" s="34"/>
      <c r="H25" s="34"/>
      <c r="I25" s="112" t="s">
        <v>30</v>
      </c>
      <c r="J25" s="103" t="s">
        <v>35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36</v>
      </c>
      <c r="F26" s="34"/>
      <c r="G26" s="34"/>
      <c r="H26" s="34"/>
      <c r="I26" s="112" t="s">
        <v>31</v>
      </c>
      <c r="J26" s="103" t="s">
        <v>37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7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40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87" t="s">
        <v>20</v>
      </c>
      <c r="F29" s="387"/>
      <c r="G29" s="387"/>
      <c r="H29" s="387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7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7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4" customHeight="1">
      <c r="A32" s="34"/>
      <c r="B32" s="39"/>
      <c r="C32" s="34"/>
      <c r="D32" s="119" t="s">
        <v>42</v>
      </c>
      <c r="E32" s="34"/>
      <c r="F32" s="34"/>
      <c r="G32" s="34"/>
      <c r="H32" s="34"/>
      <c r="I32" s="34"/>
      <c r="J32" s="120">
        <f>ROUND(J95,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7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21" t="s">
        <v>44</v>
      </c>
      <c r="G34" s="34"/>
      <c r="H34" s="34"/>
      <c r="I34" s="121" t="s">
        <v>43</v>
      </c>
      <c r="J34" s="121" t="s">
        <v>45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22" t="s">
        <v>46</v>
      </c>
      <c r="E35" s="112" t="s">
        <v>47</v>
      </c>
      <c r="F35" s="123">
        <f>ROUND((SUM(BE95:BE127)),  2)</f>
        <v>0</v>
      </c>
      <c r="G35" s="34"/>
      <c r="H35" s="34"/>
      <c r="I35" s="124">
        <v>0.21</v>
      </c>
      <c r="J35" s="123">
        <f>ROUND(((SUM(BE95:BE127))*I35),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12" t="s">
        <v>48</v>
      </c>
      <c r="F36" s="123">
        <f>ROUND((SUM(BF95:BF127)),  2)</f>
        <v>0</v>
      </c>
      <c r="G36" s="34"/>
      <c r="H36" s="34"/>
      <c r="I36" s="124">
        <v>0.15</v>
      </c>
      <c r="J36" s="123">
        <f>ROUND(((SUM(BF95:BF127))*I36),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2" t="s">
        <v>49</v>
      </c>
      <c r="F37" s="123">
        <f>ROUND((SUM(BG95:BG127)),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9"/>
      <c r="C38" s="34"/>
      <c r="D38" s="34"/>
      <c r="E38" s="112" t="s">
        <v>50</v>
      </c>
      <c r="F38" s="123">
        <f>ROUND((SUM(BH95:BH127)),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12" t="s">
        <v>51</v>
      </c>
      <c r="F39" s="123">
        <f>ROUND((SUM(BI95:BI127)),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7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4" customHeight="1">
      <c r="A41" s="34"/>
      <c r="B41" s="39"/>
      <c r="C41" s="125"/>
      <c r="D41" s="126" t="s">
        <v>52</v>
      </c>
      <c r="E41" s="127"/>
      <c r="F41" s="127"/>
      <c r="G41" s="128" t="s">
        <v>53</v>
      </c>
      <c r="H41" s="129" t="s">
        <v>54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7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5" customHeight="1">
      <c r="A47" s="34"/>
      <c r="B47" s="35"/>
      <c r="C47" s="23" t="s">
        <v>113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7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88" t="str">
        <f>E7</f>
        <v>Sanace vlhkého zdiva III. ZŠ ul. 8. května 63, Šumperk</v>
      </c>
      <c r="F50" s="389"/>
      <c r="G50" s="389"/>
      <c r="H50" s="389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109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88" t="s">
        <v>110</v>
      </c>
      <c r="F52" s="390"/>
      <c r="G52" s="390"/>
      <c r="H52" s="390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111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30" customHeight="1">
      <c r="A54" s="34"/>
      <c r="B54" s="35"/>
      <c r="C54" s="36"/>
      <c r="D54" s="36"/>
      <c r="E54" s="337" t="str">
        <f>E11</f>
        <v>NNV-KBD - Vnitřní silnoproudé rozvody - Kabely, rošty rozváděče - Demontáže + zpětné montáže</v>
      </c>
      <c r="F54" s="390"/>
      <c r="G54" s="390"/>
      <c r="H54" s="390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7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23</v>
      </c>
      <c r="D56" s="36"/>
      <c r="E56" s="36"/>
      <c r="F56" s="27" t="str">
        <f>F14</f>
        <v xml:space="preserve"> </v>
      </c>
      <c r="G56" s="36"/>
      <c r="H56" s="36"/>
      <c r="I56" s="29" t="s">
        <v>25</v>
      </c>
      <c r="J56" s="59" t="str">
        <f>IF(J14="","",J14)</f>
        <v>23. 8. 2022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7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65" customHeight="1">
      <c r="A58" s="34"/>
      <c r="B58" s="35"/>
      <c r="C58" s="29" t="s">
        <v>29</v>
      </c>
      <c r="D58" s="36"/>
      <c r="E58" s="36"/>
      <c r="F58" s="27" t="str">
        <f>E17</f>
        <v xml:space="preserve"> </v>
      </c>
      <c r="G58" s="36"/>
      <c r="H58" s="36"/>
      <c r="I58" s="29" t="s">
        <v>34</v>
      </c>
      <c r="J58" s="32" t="str">
        <f>E23</f>
        <v>PVLK PROJECT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5.65" customHeight="1">
      <c r="A59" s="34"/>
      <c r="B59" s="35"/>
      <c r="C59" s="29" t="s">
        <v>32</v>
      </c>
      <c r="D59" s="36"/>
      <c r="E59" s="36"/>
      <c r="F59" s="27" t="str">
        <f>IF(E20="","",E20)</f>
        <v>Vyplň údaj</v>
      </c>
      <c r="G59" s="36"/>
      <c r="H59" s="36"/>
      <c r="I59" s="29" t="s">
        <v>39</v>
      </c>
      <c r="J59" s="32" t="str">
        <f>E26</f>
        <v>PVLK PROJECT s.r.o.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2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114</v>
      </c>
      <c r="D61" s="137"/>
      <c r="E61" s="137"/>
      <c r="F61" s="137"/>
      <c r="G61" s="137"/>
      <c r="H61" s="137"/>
      <c r="I61" s="137"/>
      <c r="J61" s="138" t="s">
        <v>115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2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75" customHeight="1">
      <c r="A63" s="34"/>
      <c r="B63" s="35"/>
      <c r="C63" s="139" t="s">
        <v>74</v>
      </c>
      <c r="D63" s="36"/>
      <c r="E63" s="36"/>
      <c r="F63" s="36"/>
      <c r="G63" s="36"/>
      <c r="H63" s="36"/>
      <c r="I63" s="36"/>
      <c r="J63" s="77">
        <f>J95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116</v>
      </c>
    </row>
    <row r="64" spans="1:47" s="9" customFormat="1" ht="25" customHeight="1">
      <c r="B64" s="140"/>
      <c r="C64" s="141"/>
      <c r="D64" s="142" t="s">
        <v>117</v>
      </c>
      <c r="E64" s="143"/>
      <c r="F64" s="143"/>
      <c r="G64" s="143"/>
      <c r="H64" s="143"/>
      <c r="I64" s="143"/>
      <c r="J64" s="144">
        <f>J96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310</v>
      </c>
      <c r="E65" s="148"/>
      <c r="F65" s="148"/>
      <c r="G65" s="148"/>
      <c r="H65" s="148"/>
      <c r="I65" s="148"/>
      <c r="J65" s="149">
        <f>J97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311</v>
      </c>
      <c r="E66" s="148"/>
      <c r="F66" s="148"/>
      <c r="G66" s="148"/>
      <c r="H66" s="148"/>
      <c r="I66" s="148"/>
      <c r="J66" s="149">
        <f>J103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312</v>
      </c>
      <c r="E67" s="148"/>
      <c r="F67" s="148"/>
      <c r="G67" s="148"/>
      <c r="H67" s="148"/>
      <c r="I67" s="148"/>
      <c r="J67" s="149">
        <f>J107</f>
        <v>0</v>
      </c>
      <c r="K67" s="97"/>
      <c r="L67" s="150"/>
    </row>
    <row r="68" spans="1:31" s="10" customFormat="1" ht="19.899999999999999" customHeight="1">
      <c r="B68" s="146"/>
      <c r="C68" s="97"/>
      <c r="D68" s="147" t="s">
        <v>313</v>
      </c>
      <c r="E68" s="148"/>
      <c r="F68" s="148"/>
      <c r="G68" s="148"/>
      <c r="H68" s="148"/>
      <c r="I68" s="148"/>
      <c r="J68" s="149">
        <f>J110</f>
        <v>0</v>
      </c>
      <c r="K68" s="97"/>
      <c r="L68" s="150"/>
    </row>
    <row r="69" spans="1:31" s="10" customFormat="1" ht="19.899999999999999" customHeight="1">
      <c r="B69" s="146"/>
      <c r="C69" s="97"/>
      <c r="D69" s="147" t="s">
        <v>314</v>
      </c>
      <c r="E69" s="148"/>
      <c r="F69" s="148"/>
      <c r="G69" s="148"/>
      <c r="H69" s="148"/>
      <c r="I69" s="148"/>
      <c r="J69" s="149">
        <f>J113</f>
        <v>0</v>
      </c>
      <c r="K69" s="97"/>
      <c r="L69" s="150"/>
    </row>
    <row r="70" spans="1:31" s="10" customFormat="1" ht="19.899999999999999" customHeight="1">
      <c r="B70" s="146"/>
      <c r="C70" s="97"/>
      <c r="D70" s="147" t="s">
        <v>315</v>
      </c>
      <c r="E70" s="148"/>
      <c r="F70" s="148"/>
      <c r="G70" s="148"/>
      <c r="H70" s="148"/>
      <c r="I70" s="148"/>
      <c r="J70" s="149">
        <f>J116</f>
        <v>0</v>
      </c>
      <c r="K70" s="97"/>
      <c r="L70" s="150"/>
    </row>
    <row r="71" spans="1:31" s="10" customFormat="1" ht="19.899999999999999" customHeight="1">
      <c r="B71" s="146"/>
      <c r="C71" s="97"/>
      <c r="D71" s="147" t="s">
        <v>316</v>
      </c>
      <c r="E71" s="148"/>
      <c r="F71" s="148"/>
      <c r="G71" s="148"/>
      <c r="H71" s="148"/>
      <c r="I71" s="148"/>
      <c r="J71" s="149">
        <f>J119</f>
        <v>0</v>
      </c>
      <c r="K71" s="97"/>
      <c r="L71" s="150"/>
    </row>
    <row r="72" spans="1:31" s="10" customFormat="1" ht="19.899999999999999" customHeight="1">
      <c r="B72" s="146"/>
      <c r="C72" s="97"/>
      <c r="D72" s="147" t="s">
        <v>317</v>
      </c>
      <c r="E72" s="148"/>
      <c r="F72" s="148"/>
      <c r="G72" s="148"/>
      <c r="H72" s="148"/>
      <c r="I72" s="148"/>
      <c r="J72" s="149">
        <f>J122</f>
        <v>0</v>
      </c>
      <c r="K72" s="97"/>
      <c r="L72" s="150"/>
    </row>
    <row r="73" spans="1:31" s="10" customFormat="1" ht="19.899999999999999" customHeight="1">
      <c r="B73" s="146"/>
      <c r="C73" s="97"/>
      <c r="D73" s="147" t="s">
        <v>318</v>
      </c>
      <c r="E73" s="148"/>
      <c r="F73" s="148"/>
      <c r="G73" s="148"/>
      <c r="H73" s="148"/>
      <c r="I73" s="148"/>
      <c r="J73" s="149">
        <f>J125</f>
        <v>0</v>
      </c>
      <c r="K73" s="97"/>
      <c r="L73" s="150"/>
    </row>
    <row r="74" spans="1:31" s="2" customFormat="1" ht="21.7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7" customHeight="1">
      <c r="A75" s="34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9" spans="1:31" s="2" customFormat="1" ht="7" customHeight="1">
      <c r="A79" s="34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25" customHeight="1">
      <c r="A80" s="34"/>
      <c r="B80" s="35"/>
      <c r="C80" s="23" t="s">
        <v>135</v>
      </c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3" s="2" customFormat="1" ht="7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3" s="2" customFormat="1" ht="12" customHeight="1">
      <c r="A82" s="34"/>
      <c r="B82" s="35"/>
      <c r="C82" s="29" t="s">
        <v>16</v>
      </c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3" s="2" customFormat="1" ht="16.5" customHeight="1">
      <c r="A83" s="34"/>
      <c r="B83" s="35"/>
      <c r="C83" s="36"/>
      <c r="D83" s="36"/>
      <c r="E83" s="388" t="str">
        <f>E7</f>
        <v>Sanace vlhkého zdiva III. ZŠ ul. 8. května 63, Šumperk</v>
      </c>
      <c r="F83" s="389"/>
      <c r="G83" s="389"/>
      <c r="H83" s="389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3" s="1" customFormat="1" ht="12" customHeight="1">
      <c r="B84" s="21"/>
      <c r="C84" s="29" t="s">
        <v>109</v>
      </c>
      <c r="D84" s="22"/>
      <c r="E84" s="22"/>
      <c r="F84" s="22"/>
      <c r="G84" s="22"/>
      <c r="H84" s="22"/>
      <c r="I84" s="22"/>
      <c r="J84" s="22"/>
      <c r="K84" s="22"/>
      <c r="L84" s="20"/>
    </row>
    <row r="85" spans="1:63" s="2" customFormat="1" ht="16.5" customHeight="1">
      <c r="A85" s="34"/>
      <c r="B85" s="35"/>
      <c r="C85" s="36"/>
      <c r="D85" s="36"/>
      <c r="E85" s="388" t="s">
        <v>110</v>
      </c>
      <c r="F85" s="390"/>
      <c r="G85" s="390"/>
      <c r="H85" s="390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3" s="2" customFormat="1" ht="12" customHeight="1">
      <c r="A86" s="34"/>
      <c r="B86" s="35"/>
      <c r="C86" s="29" t="s">
        <v>111</v>
      </c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3" s="2" customFormat="1" ht="30" customHeight="1">
      <c r="A87" s="34"/>
      <c r="B87" s="35"/>
      <c r="C87" s="36"/>
      <c r="D87" s="36"/>
      <c r="E87" s="337" t="str">
        <f>E11</f>
        <v>NNV-KBD - Vnitřní silnoproudé rozvody - Kabely, rošty rozváděče - Demontáže + zpětné montáže</v>
      </c>
      <c r="F87" s="390"/>
      <c r="G87" s="390"/>
      <c r="H87" s="390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3" s="2" customFormat="1" ht="7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3" s="2" customFormat="1" ht="12" customHeight="1">
      <c r="A89" s="34"/>
      <c r="B89" s="35"/>
      <c r="C89" s="29" t="s">
        <v>23</v>
      </c>
      <c r="D89" s="36"/>
      <c r="E89" s="36"/>
      <c r="F89" s="27" t="str">
        <f>F14</f>
        <v xml:space="preserve"> </v>
      </c>
      <c r="G89" s="36"/>
      <c r="H89" s="36"/>
      <c r="I89" s="29" t="s">
        <v>25</v>
      </c>
      <c r="J89" s="59" t="str">
        <f>IF(J14="","",J14)</f>
        <v>23. 8. 2022</v>
      </c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3" s="2" customFormat="1" ht="7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3" s="2" customFormat="1" ht="25.65" customHeight="1">
      <c r="A91" s="34"/>
      <c r="B91" s="35"/>
      <c r="C91" s="29" t="s">
        <v>29</v>
      </c>
      <c r="D91" s="36"/>
      <c r="E91" s="36"/>
      <c r="F91" s="27" t="str">
        <f>E17</f>
        <v xml:space="preserve"> </v>
      </c>
      <c r="G91" s="36"/>
      <c r="H91" s="36"/>
      <c r="I91" s="29" t="s">
        <v>34</v>
      </c>
      <c r="J91" s="32" t="str">
        <f>E23</f>
        <v>PVLK PROJECT s.r.o.</v>
      </c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3" s="2" customFormat="1" ht="25.65" customHeight="1">
      <c r="A92" s="34"/>
      <c r="B92" s="35"/>
      <c r="C92" s="29" t="s">
        <v>32</v>
      </c>
      <c r="D92" s="36"/>
      <c r="E92" s="36"/>
      <c r="F92" s="27" t="str">
        <f>IF(E20="","",E20)</f>
        <v>Vyplň údaj</v>
      </c>
      <c r="G92" s="36"/>
      <c r="H92" s="36"/>
      <c r="I92" s="29" t="s">
        <v>39</v>
      </c>
      <c r="J92" s="32" t="str">
        <f>E26</f>
        <v>PVLK PROJECT s.r.o.</v>
      </c>
      <c r="K92" s="36"/>
      <c r="L92" s="113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63" s="2" customFormat="1" ht="10.2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113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63" s="11" customFormat="1" ht="29.25" customHeight="1">
      <c r="A94" s="151"/>
      <c r="B94" s="152"/>
      <c r="C94" s="153" t="s">
        <v>136</v>
      </c>
      <c r="D94" s="154" t="s">
        <v>61</v>
      </c>
      <c r="E94" s="154" t="s">
        <v>57</v>
      </c>
      <c r="F94" s="154" t="s">
        <v>58</v>
      </c>
      <c r="G94" s="154" t="s">
        <v>137</v>
      </c>
      <c r="H94" s="154" t="s">
        <v>138</v>
      </c>
      <c r="I94" s="154" t="s">
        <v>139</v>
      </c>
      <c r="J94" s="154" t="s">
        <v>115</v>
      </c>
      <c r="K94" s="155" t="s">
        <v>140</v>
      </c>
      <c r="L94" s="156"/>
      <c r="M94" s="68" t="s">
        <v>20</v>
      </c>
      <c r="N94" s="69" t="s">
        <v>46</v>
      </c>
      <c r="O94" s="69" t="s">
        <v>141</v>
      </c>
      <c r="P94" s="69" t="s">
        <v>142</v>
      </c>
      <c r="Q94" s="69" t="s">
        <v>143</v>
      </c>
      <c r="R94" s="69" t="s">
        <v>144</v>
      </c>
      <c r="S94" s="69" t="s">
        <v>145</v>
      </c>
      <c r="T94" s="70" t="s">
        <v>146</v>
      </c>
      <c r="U94" s="151"/>
      <c r="V94" s="151"/>
      <c r="W94" s="151"/>
      <c r="X94" s="151"/>
      <c r="Y94" s="151"/>
      <c r="Z94" s="151"/>
      <c r="AA94" s="151"/>
      <c r="AB94" s="151"/>
      <c r="AC94" s="151"/>
      <c r="AD94" s="151"/>
      <c r="AE94" s="151"/>
    </row>
    <row r="95" spans="1:63" s="2" customFormat="1" ht="22.75" customHeight="1">
      <c r="A95" s="34"/>
      <c r="B95" s="35"/>
      <c r="C95" s="75" t="s">
        <v>147</v>
      </c>
      <c r="D95" s="36"/>
      <c r="E95" s="36"/>
      <c r="F95" s="36"/>
      <c r="G95" s="36"/>
      <c r="H95" s="36"/>
      <c r="I95" s="36"/>
      <c r="J95" s="157">
        <f>BK95</f>
        <v>0</v>
      </c>
      <c r="K95" s="36"/>
      <c r="L95" s="39"/>
      <c r="M95" s="71"/>
      <c r="N95" s="158"/>
      <c r="O95" s="72"/>
      <c r="P95" s="159">
        <f>P96</f>
        <v>0</v>
      </c>
      <c r="Q95" s="72"/>
      <c r="R95" s="159">
        <f>R96</f>
        <v>0</v>
      </c>
      <c r="S95" s="72"/>
      <c r="T95" s="160">
        <f>T96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75</v>
      </c>
      <c r="AU95" s="17" t="s">
        <v>116</v>
      </c>
      <c r="BK95" s="161">
        <f>BK96</f>
        <v>0</v>
      </c>
    </row>
    <row r="96" spans="1:63" s="12" customFormat="1" ht="25.9" customHeight="1">
      <c r="B96" s="162"/>
      <c r="C96" s="163"/>
      <c r="D96" s="164" t="s">
        <v>75</v>
      </c>
      <c r="E96" s="165" t="s">
        <v>148</v>
      </c>
      <c r="F96" s="165" t="s">
        <v>149</v>
      </c>
      <c r="G96" s="163"/>
      <c r="H96" s="163"/>
      <c r="I96" s="166"/>
      <c r="J96" s="167">
        <f>BK96</f>
        <v>0</v>
      </c>
      <c r="K96" s="163"/>
      <c r="L96" s="168"/>
      <c r="M96" s="169"/>
      <c r="N96" s="170"/>
      <c r="O96" s="170"/>
      <c r="P96" s="171">
        <f>P97+P103+P107+P110+P113+P116+P119+P122+P125</f>
        <v>0</v>
      </c>
      <c r="Q96" s="170"/>
      <c r="R96" s="171">
        <f>R97+R103+R107+R110+R113+R116+R119+R122+R125</f>
        <v>0</v>
      </c>
      <c r="S96" s="170"/>
      <c r="T96" s="172">
        <f>T97+T103+T107+T110+T113+T116+T119+T122+T125</f>
        <v>0</v>
      </c>
      <c r="AR96" s="173" t="s">
        <v>84</v>
      </c>
      <c r="AT96" s="174" t="s">
        <v>75</v>
      </c>
      <c r="AU96" s="174" t="s">
        <v>76</v>
      </c>
      <c r="AY96" s="173" t="s">
        <v>150</v>
      </c>
      <c r="BK96" s="175">
        <f>BK97+BK103+BK107+BK110+BK113+BK116+BK119+BK122+BK125</f>
        <v>0</v>
      </c>
    </row>
    <row r="97" spans="1:65" s="12" customFormat="1" ht="22.75" customHeight="1">
      <c r="B97" s="162"/>
      <c r="C97" s="163"/>
      <c r="D97" s="164" t="s">
        <v>75</v>
      </c>
      <c r="E97" s="176" t="s">
        <v>319</v>
      </c>
      <c r="F97" s="176" t="s">
        <v>320</v>
      </c>
      <c r="G97" s="163"/>
      <c r="H97" s="163"/>
      <c r="I97" s="166"/>
      <c r="J97" s="177">
        <f>BK97</f>
        <v>0</v>
      </c>
      <c r="K97" s="163"/>
      <c r="L97" s="168"/>
      <c r="M97" s="169"/>
      <c r="N97" s="170"/>
      <c r="O97" s="170"/>
      <c r="P97" s="171">
        <f>SUM(P98:P102)</f>
        <v>0</v>
      </c>
      <c r="Q97" s="170"/>
      <c r="R97" s="171">
        <f>SUM(R98:R102)</f>
        <v>0</v>
      </c>
      <c r="S97" s="170"/>
      <c r="T97" s="172">
        <f>SUM(T98:T102)</f>
        <v>0</v>
      </c>
      <c r="AR97" s="173" t="s">
        <v>84</v>
      </c>
      <c r="AT97" s="174" t="s">
        <v>75</v>
      </c>
      <c r="AU97" s="174" t="s">
        <v>22</v>
      </c>
      <c r="AY97" s="173" t="s">
        <v>150</v>
      </c>
      <c r="BK97" s="175">
        <f>SUM(BK98:BK102)</f>
        <v>0</v>
      </c>
    </row>
    <row r="98" spans="1:65" s="2" customFormat="1" ht="21.75" customHeight="1">
      <c r="A98" s="34"/>
      <c r="B98" s="35"/>
      <c r="C98" s="178" t="s">
        <v>183</v>
      </c>
      <c r="D98" s="178" t="s">
        <v>154</v>
      </c>
      <c r="E98" s="179" t="s">
        <v>321</v>
      </c>
      <c r="F98" s="180" t="s">
        <v>322</v>
      </c>
      <c r="G98" s="181" t="s">
        <v>186</v>
      </c>
      <c r="H98" s="182">
        <v>112</v>
      </c>
      <c r="I98" s="183"/>
      <c r="J98" s="184">
        <f>ROUND(I98*H98,2)</f>
        <v>0</v>
      </c>
      <c r="K98" s="180" t="s">
        <v>158</v>
      </c>
      <c r="L98" s="39"/>
      <c r="M98" s="185" t="s">
        <v>20</v>
      </c>
      <c r="N98" s="186" t="s">
        <v>47</v>
      </c>
      <c r="O98" s="64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179</v>
      </c>
      <c r="AT98" s="189" t="s">
        <v>154</v>
      </c>
      <c r="AU98" s="189" t="s">
        <v>84</v>
      </c>
      <c r="AY98" s="17" t="s">
        <v>150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22</v>
      </c>
      <c r="BK98" s="190">
        <f>ROUND(I98*H98,2)</f>
        <v>0</v>
      </c>
      <c r="BL98" s="17" t="s">
        <v>179</v>
      </c>
      <c r="BM98" s="189" t="s">
        <v>323</v>
      </c>
    </row>
    <row r="99" spans="1:65" s="2" customFormat="1" ht="10">
      <c r="A99" s="34"/>
      <c r="B99" s="35"/>
      <c r="C99" s="36"/>
      <c r="D99" s="191" t="s">
        <v>161</v>
      </c>
      <c r="E99" s="36"/>
      <c r="F99" s="192" t="s">
        <v>324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161</v>
      </c>
      <c r="AU99" s="17" t="s">
        <v>84</v>
      </c>
    </row>
    <row r="100" spans="1:65" s="2" customFormat="1" ht="16.5" customHeight="1">
      <c r="A100" s="34"/>
      <c r="B100" s="35"/>
      <c r="C100" s="196" t="s">
        <v>325</v>
      </c>
      <c r="D100" s="196" t="s">
        <v>175</v>
      </c>
      <c r="E100" s="197" t="s">
        <v>326</v>
      </c>
      <c r="F100" s="198" t="s">
        <v>327</v>
      </c>
      <c r="G100" s="199" t="s">
        <v>175</v>
      </c>
      <c r="H100" s="200">
        <v>41</v>
      </c>
      <c r="I100" s="201"/>
      <c r="J100" s="202">
        <f>ROUND(I100*H100,2)</f>
        <v>0</v>
      </c>
      <c r="K100" s="198" t="s">
        <v>192</v>
      </c>
      <c r="L100" s="203"/>
      <c r="M100" s="204" t="s">
        <v>20</v>
      </c>
      <c r="N100" s="205" t="s">
        <v>47</v>
      </c>
      <c r="O100" s="64"/>
      <c r="P100" s="187">
        <f>O100*H100</f>
        <v>0</v>
      </c>
      <c r="Q100" s="187">
        <v>0</v>
      </c>
      <c r="R100" s="187">
        <f>Q100*H100</f>
        <v>0</v>
      </c>
      <c r="S100" s="187">
        <v>0</v>
      </c>
      <c r="T100" s="18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9" t="s">
        <v>178</v>
      </c>
      <c r="AT100" s="189" t="s">
        <v>175</v>
      </c>
      <c r="AU100" s="189" t="s">
        <v>84</v>
      </c>
      <c r="AY100" s="17" t="s">
        <v>150</v>
      </c>
      <c r="BE100" s="190">
        <f>IF(N100="základní",J100,0)</f>
        <v>0</v>
      </c>
      <c r="BF100" s="190">
        <f>IF(N100="snížená",J100,0)</f>
        <v>0</v>
      </c>
      <c r="BG100" s="190">
        <f>IF(N100="zákl. přenesená",J100,0)</f>
        <v>0</v>
      </c>
      <c r="BH100" s="190">
        <f>IF(N100="sníž. přenesená",J100,0)</f>
        <v>0</v>
      </c>
      <c r="BI100" s="190">
        <f>IF(N100="nulová",J100,0)</f>
        <v>0</v>
      </c>
      <c r="BJ100" s="17" t="s">
        <v>22</v>
      </c>
      <c r="BK100" s="190">
        <f>ROUND(I100*H100,2)</f>
        <v>0</v>
      </c>
      <c r="BL100" s="17" t="s">
        <v>179</v>
      </c>
      <c r="BM100" s="189" t="s">
        <v>328</v>
      </c>
    </row>
    <row r="101" spans="1:65" s="2" customFormat="1" ht="16.5" customHeight="1">
      <c r="A101" s="34"/>
      <c r="B101" s="35"/>
      <c r="C101" s="196" t="s">
        <v>329</v>
      </c>
      <c r="D101" s="196" t="s">
        <v>175</v>
      </c>
      <c r="E101" s="197" t="s">
        <v>330</v>
      </c>
      <c r="F101" s="198" t="s">
        <v>331</v>
      </c>
      <c r="G101" s="199" t="s">
        <v>175</v>
      </c>
      <c r="H101" s="200">
        <v>28</v>
      </c>
      <c r="I101" s="201"/>
      <c r="J101" s="202">
        <f>ROUND(I101*H101,2)</f>
        <v>0</v>
      </c>
      <c r="K101" s="198" t="s">
        <v>192</v>
      </c>
      <c r="L101" s="203"/>
      <c r="M101" s="204" t="s">
        <v>20</v>
      </c>
      <c r="N101" s="205" t="s">
        <v>47</v>
      </c>
      <c r="O101" s="64"/>
      <c r="P101" s="187">
        <f>O101*H101</f>
        <v>0</v>
      </c>
      <c r="Q101" s="187">
        <v>0</v>
      </c>
      <c r="R101" s="187">
        <f>Q101*H101</f>
        <v>0</v>
      </c>
      <c r="S101" s="187">
        <v>0</v>
      </c>
      <c r="T101" s="188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9" t="s">
        <v>178</v>
      </c>
      <c r="AT101" s="189" t="s">
        <v>175</v>
      </c>
      <c r="AU101" s="189" t="s">
        <v>84</v>
      </c>
      <c r="AY101" s="17" t="s">
        <v>150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7" t="s">
        <v>22</v>
      </c>
      <c r="BK101" s="190">
        <f>ROUND(I101*H101,2)</f>
        <v>0</v>
      </c>
      <c r="BL101" s="17" t="s">
        <v>179</v>
      </c>
      <c r="BM101" s="189" t="s">
        <v>332</v>
      </c>
    </row>
    <row r="102" spans="1:65" s="2" customFormat="1" ht="21.75" customHeight="1">
      <c r="A102" s="34"/>
      <c r="B102" s="35"/>
      <c r="C102" s="196" t="s">
        <v>333</v>
      </c>
      <c r="D102" s="196" t="s">
        <v>175</v>
      </c>
      <c r="E102" s="197" t="s">
        <v>334</v>
      </c>
      <c r="F102" s="198" t="s">
        <v>335</v>
      </c>
      <c r="G102" s="199" t="s">
        <v>175</v>
      </c>
      <c r="H102" s="200">
        <v>43</v>
      </c>
      <c r="I102" s="201"/>
      <c r="J102" s="202">
        <f>ROUND(I102*H102,2)</f>
        <v>0</v>
      </c>
      <c r="K102" s="198" t="s">
        <v>192</v>
      </c>
      <c r="L102" s="203"/>
      <c r="M102" s="204" t="s">
        <v>20</v>
      </c>
      <c r="N102" s="205" t="s">
        <v>47</v>
      </c>
      <c r="O102" s="64"/>
      <c r="P102" s="187">
        <f>O102*H102</f>
        <v>0</v>
      </c>
      <c r="Q102" s="187">
        <v>0</v>
      </c>
      <c r="R102" s="187">
        <f>Q102*H102</f>
        <v>0</v>
      </c>
      <c r="S102" s="187">
        <v>0</v>
      </c>
      <c r="T102" s="18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9" t="s">
        <v>178</v>
      </c>
      <c r="AT102" s="189" t="s">
        <v>175</v>
      </c>
      <c r="AU102" s="189" t="s">
        <v>84</v>
      </c>
      <c r="AY102" s="17" t="s">
        <v>150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7" t="s">
        <v>22</v>
      </c>
      <c r="BK102" s="190">
        <f>ROUND(I102*H102,2)</f>
        <v>0</v>
      </c>
      <c r="BL102" s="17" t="s">
        <v>179</v>
      </c>
      <c r="BM102" s="189" t="s">
        <v>336</v>
      </c>
    </row>
    <row r="103" spans="1:65" s="12" customFormat="1" ht="22.75" customHeight="1">
      <c r="B103" s="162"/>
      <c r="C103" s="163"/>
      <c r="D103" s="164" t="s">
        <v>75</v>
      </c>
      <c r="E103" s="176" t="s">
        <v>337</v>
      </c>
      <c r="F103" s="176" t="s">
        <v>338</v>
      </c>
      <c r="G103" s="163"/>
      <c r="H103" s="163"/>
      <c r="I103" s="166"/>
      <c r="J103" s="177">
        <f>BK103</f>
        <v>0</v>
      </c>
      <c r="K103" s="163"/>
      <c r="L103" s="168"/>
      <c r="M103" s="169"/>
      <c r="N103" s="170"/>
      <c r="O103" s="170"/>
      <c r="P103" s="171">
        <f>SUM(P104:P106)</f>
        <v>0</v>
      </c>
      <c r="Q103" s="170"/>
      <c r="R103" s="171">
        <f>SUM(R104:R106)</f>
        <v>0</v>
      </c>
      <c r="S103" s="170"/>
      <c r="T103" s="172">
        <f>SUM(T104:T106)</f>
        <v>0</v>
      </c>
      <c r="AR103" s="173" t="s">
        <v>84</v>
      </c>
      <c r="AT103" s="174" t="s">
        <v>75</v>
      </c>
      <c r="AU103" s="174" t="s">
        <v>22</v>
      </c>
      <c r="AY103" s="173" t="s">
        <v>150</v>
      </c>
      <c r="BK103" s="175">
        <f>SUM(BK104:BK106)</f>
        <v>0</v>
      </c>
    </row>
    <row r="104" spans="1:65" s="2" customFormat="1" ht="24.15" customHeight="1">
      <c r="A104" s="34"/>
      <c r="B104" s="35"/>
      <c r="C104" s="178" t="s">
        <v>256</v>
      </c>
      <c r="D104" s="178" t="s">
        <v>154</v>
      </c>
      <c r="E104" s="179" t="s">
        <v>339</v>
      </c>
      <c r="F104" s="180" t="s">
        <v>340</v>
      </c>
      <c r="G104" s="181" t="s">
        <v>157</v>
      </c>
      <c r="H104" s="182">
        <v>2</v>
      </c>
      <c r="I104" s="183"/>
      <c r="J104" s="184">
        <f>ROUND(I104*H104,2)</f>
        <v>0</v>
      </c>
      <c r="K104" s="180" t="s">
        <v>158</v>
      </c>
      <c r="L104" s="39"/>
      <c r="M104" s="185" t="s">
        <v>20</v>
      </c>
      <c r="N104" s="186" t="s">
        <v>47</v>
      </c>
      <c r="O104" s="64"/>
      <c r="P104" s="187">
        <f>O104*H104</f>
        <v>0</v>
      </c>
      <c r="Q104" s="187">
        <v>0</v>
      </c>
      <c r="R104" s="187">
        <f>Q104*H104</f>
        <v>0</v>
      </c>
      <c r="S104" s="187">
        <v>0</v>
      </c>
      <c r="T104" s="18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9" t="s">
        <v>179</v>
      </c>
      <c r="AT104" s="189" t="s">
        <v>154</v>
      </c>
      <c r="AU104" s="189" t="s">
        <v>84</v>
      </c>
      <c r="AY104" s="17" t="s">
        <v>150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7" t="s">
        <v>22</v>
      </c>
      <c r="BK104" s="190">
        <f>ROUND(I104*H104,2)</f>
        <v>0</v>
      </c>
      <c r="BL104" s="17" t="s">
        <v>179</v>
      </c>
      <c r="BM104" s="189" t="s">
        <v>341</v>
      </c>
    </row>
    <row r="105" spans="1:65" s="2" customFormat="1" ht="10">
      <c r="A105" s="34"/>
      <c r="B105" s="35"/>
      <c r="C105" s="36"/>
      <c r="D105" s="191" t="s">
        <v>161</v>
      </c>
      <c r="E105" s="36"/>
      <c r="F105" s="192" t="s">
        <v>342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161</v>
      </c>
      <c r="AU105" s="17" t="s">
        <v>84</v>
      </c>
    </row>
    <row r="106" spans="1:65" s="2" customFormat="1" ht="16.5" customHeight="1">
      <c r="A106" s="34"/>
      <c r="B106" s="35"/>
      <c r="C106" s="196" t="s">
        <v>261</v>
      </c>
      <c r="D106" s="196" t="s">
        <v>175</v>
      </c>
      <c r="E106" s="197" t="s">
        <v>343</v>
      </c>
      <c r="F106" s="198" t="s">
        <v>344</v>
      </c>
      <c r="G106" s="199" t="s">
        <v>345</v>
      </c>
      <c r="H106" s="200">
        <v>1</v>
      </c>
      <c r="I106" s="201"/>
      <c r="J106" s="202">
        <f>ROUND(I106*H106,2)</f>
        <v>0</v>
      </c>
      <c r="K106" s="198" t="s">
        <v>192</v>
      </c>
      <c r="L106" s="203"/>
      <c r="M106" s="204" t="s">
        <v>20</v>
      </c>
      <c r="N106" s="205" t="s">
        <v>47</v>
      </c>
      <c r="O106" s="64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178</v>
      </c>
      <c r="AT106" s="189" t="s">
        <v>175</v>
      </c>
      <c r="AU106" s="189" t="s">
        <v>84</v>
      </c>
      <c r="AY106" s="17" t="s">
        <v>150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7" t="s">
        <v>22</v>
      </c>
      <c r="BK106" s="190">
        <f>ROUND(I106*H106,2)</f>
        <v>0</v>
      </c>
      <c r="BL106" s="17" t="s">
        <v>179</v>
      </c>
      <c r="BM106" s="189" t="s">
        <v>346</v>
      </c>
    </row>
    <row r="107" spans="1:65" s="12" customFormat="1" ht="22.75" customHeight="1">
      <c r="B107" s="162"/>
      <c r="C107" s="163"/>
      <c r="D107" s="164" t="s">
        <v>75</v>
      </c>
      <c r="E107" s="176" t="s">
        <v>347</v>
      </c>
      <c r="F107" s="176" t="s">
        <v>348</v>
      </c>
      <c r="G107" s="163"/>
      <c r="H107" s="163"/>
      <c r="I107" s="166"/>
      <c r="J107" s="177">
        <f>BK107</f>
        <v>0</v>
      </c>
      <c r="K107" s="163"/>
      <c r="L107" s="168"/>
      <c r="M107" s="169"/>
      <c r="N107" s="170"/>
      <c r="O107" s="170"/>
      <c r="P107" s="171">
        <f>SUM(P108:P109)</f>
        <v>0</v>
      </c>
      <c r="Q107" s="170"/>
      <c r="R107" s="171">
        <f>SUM(R108:R109)</f>
        <v>0</v>
      </c>
      <c r="S107" s="170"/>
      <c r="T107" s="172">
        <f>SUM(T108:T109)</f>
        <v>0</v>
      </c>
      <c r="AR107" s="173" t="s">
        <v>84</v>
      </c>
      <c r="AT107" s="174" t="s">
        <v>75</v>
      </c>
      <c r="AU107" s="174" t="s">
        <v>22</v>
      </c>
      <c r="AY107" s="173" t="s">
        <v>150</v>
      </c>
      <c r="BK107" s="175">
        <f>SUM(BK108:BK109)</f>
        <v>0</v>
      </c>
    </row>
    <row r="108" spans="1:65" s="2" customFormat="1" ht="24.15" customHeight="1">
      <c r="A108" s="34"/>
      <c r="B108" s="35"/>
      <c r="C108" s="178" t="s">
        <v>268</v>
      </c>
      <c r="D108" s="178" t="s">
        <v>154</v>
      </c>
      <c r="E108" s="179" t="s">
        <v>286</v>
      </c>
      <c r="F108" s="180" t="s">
        <v>287</v>
      </c>
      <c r="G108" s="181" t="s">
        <v>213</v>
      </c>
      <c r="H108" s="182">
        <v>6</v>
      </c>
      <c r="I108" s="183"/>
      <c r="J108" s="184">
        <f>ROUND(I108*H108,2)</f>
        <v>0</v>
      </c>
      <c r="K108" s="180" t="s">
        <v>158</v>
      </c>
      <c r="L108" s="39"/>
      <c r="M108" s="185" t="s">
        <v>20</v>
      </c>
      <c r="N108" s="186" t="s">
        <v>47</v>
      </c>
      <c r="O108" s="64"/>
      <c r="P108" s="187">
        <f>O108*H108</f>
        <v>0</v>
      </c>
      <c r="Q108" s="187">
        <v>0</v>
      </c>
      <c r="R108" s="187">
        <f>Q108*H108</f>
        <v>0</v>
      </c>
      <c r="S108" s="187">
        <v>0</v>
      </c>
      <c r="T108" s="18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9" t="s">
        <v>159</v>
      </c>
      <c r="AT108" s="189" t="s">
        <v>154</v>
      </c>
      <c r="AU108" s="189" t="s">
        <v>84</v>
      </c>
      <c r="AY108" s="17" t="s">
        <v>150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7" t="s">
        <v>22</v>
      </c>
      <c r="BK108" s="190">
        <f>ROUND(I108*H108,2)</f>
        <v>0</v>
      </c>
      <c r="BL108" s="17" t="s">
        <v>159</v>
      </c>
      <c r="BM108" s="189" t="s">
        <v>349</v>
      </c>
    </row>
    <row r="109" spans="1:65" s="2" customFormat="1" ht="10">
      <c r="A109" s="34"/>
      <c r="B109" s="35"/>
      <c r="C109" s="36"/>
      <c r="D109" s="191" t="s">
        <v>161</v>
      </c>
      <c r="E109" s="36"/>
      <c r="F109" s="192" t="s">
        <v>289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161</v>
      </c>
      <c r="AU109" s="17" t="s">
        <v>84</v>
      </c>
    </row>
    <row r="110" spans="1:65" s="12" customFormat="1" ht="22.75" customHeight="1">
      <c r="B110" s="162"/>
      <c r="C110" s="163"/>
      <c r="D110" s="164" t="s">
        <v>75</v>
      </c>
      <c r="E110" s="176" t="s">
        <v>350</v>
      </c>
      <c r="F110" s="176" t="s">
        <v>351</v>
      </c>
      <c r="G110" s="163"/>
      <c r="H110" s="163"/>
      <c r="I110" s="166"/>
      <c r="J110" s="177">
        <f>BK110</f>
        <v>0</v>
      </c>
      <c r="K110" s="163"/>
      <c r="L110" s="168"/>
      <c r="M110" s="169"/>
      <c r="N110" s="170"/>
      <c r="O110" s="170"/>
      <c r="P110" s="171">
        <f>SUM(P111:P112)</f>
        <v>0</v>
      </c>
      <c r="Q110" s="170"/>
      <c r="R110" s="171">
        <f>SUM(R111:R112)</f>
        <v>0</v>
      </c>
      <c r="S110" s="170"/>
      <c r="T110" s="172">
        <f>SUM(T111:T112)</f>
        <v>0</v>
      </c>
      <c r="AR110" s="173" t="s">
        <v>84</v>
      </c>
      <c r="AT110" s="174" t="s">
        <v>75</v>
      </c>
      <c r="AU110" s="174" t="s">
        <v>22</v>
      </c>
      <c r="AY110" s="173" t="s">
        <v>150</v>
      </c>
      <c r="BK110" s="175">
        <f>SUM(BK111:BK112)</f>
        <v>0</v>
      </c>
    </row>
    <row r="111" spans="1:65" s="2" customFormat="1" ht="24.15" customHeight="1">
      <c r="A111" s="34"/>
      <c r="B111" s="35"/>
      <c r="C111" s="178" t="s">
        <v>225</v>
      </c>
      <c r="D111" s="178" t="s">
        <v>154</v>
      </c>
      <c r="E111" s="179" t="s">
        <v>286</v>
      </c>
      <c r="F111" s="180" t="s">
        <v>287</v>
      </c>
      <c r="G111" s="181" t="s">
        <v>213</v>
      </c>
      <c r="H111" s="182">
        <v>5</v>
      </c>
      <c r="I111" s="183"/>
      <c r="J111" s="184">
        <f>ROUND(I111*H111,2)</f>
        <v>0</v>
      </c>
      <c r="K111" s="180" t="s">
        <v>158</v>
      </c>
      <c r="L111" s="39"/>
      <c r="M111" s="185" t="s">
        <v>20</v>
      </c>
      <c r="N111" s="186" t="s">
        <v>47</v>
      </c>
      <c r="O111" s="64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159</v>
      </c>
      <c r="AT111" s="189" t="s">
        <v>154</v>
      </c>
      <c r="AU111" s="189" t="s">
        <v>84</v>
      </c>
      <c r="AY111" s="17" t="s">
        <v>150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7" t="s">
        <v>22</v>
      </c>
      <c r="BK111" s="190">
        <f>ROUND(I111*H111,2)</f>
        <v>0</v>
      </c>
      <c r="BL111" s="17" t="s">
        <v>159</v>
      </c>
      <c r="BM111" s="189" t="s">
        <v>352</v>
      </c>
    </row>
    <row r="112" spans="1:65" s="2" customFormat="1" ht="10">
      <c r="A112" s="34"/>
      <c r="B112" s="35"/>
      <c r="C112" s="36"/>
      <c r="D112" s="191" t="s">
        <v>161</v>
      </c>
      <c r="E112" s="36"/>
      <c r="F112" s="192" t="s">
        <v>289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161</v>
      </c>
      <c r="AU112" s="17" t="s">
        <v>84</v>
      </c>
    </row>
    <row r="113" spans="1:65" s="12" customFormat="1" ht="22.75" customHeight="1">
      <c r="B113" s="162"/>
      <c r="C113" s="163"/>
      <c r="D113" s="164" t="s">
        <v>75</v>
      </c>
      <c r="E113" s="176" t="s">
        <v>353</v>
      </c>
      <c r="F113" s="176" t="s">
        <v>354</v>
      </c>
      <c r="G113" s="163"/>
      <c r="H113" s="163"/>
      <c r="I113" s="166"/>
      <c r="J113" s="177">
        <f>BK113</f>
        <v>0</v>
      </c>
      <c r="K113" s="163"/>
      <c r="L113" s="168"/>
      <c r="M113" s="169"/>
      <c r="N113" s="170"/>
      <c r="O113" s="170"/>
      <c r="P113" s="171">
        <f>SUM(P114:P115)</f>
        <v>0</v>
      </c>
      <c r="Q113" s="170"/>
      <c r="R113" s="171">
        <f>SUM(R114:R115)</f>
        <v>0</v>
      </c>
      <c r="S113" s="170"/>
      <c r="T113" s="172">
        <f>SUM(T114:T115)</f>
        <v>0</v>
      </c>
      <c r="AR113" s="173" t="s">
        <v>84</v>
      </c>
      <c r="AT113" s="174" t="s">
        <v>75</v>
      </c>
      <c r="AU113" s="174" t="s">
        <v>22</v>
      </c>
      <c r="AY113" s="173" t="s">
        <v>150</v>
      </c>
      <c r="BK113" s="175">
        <f>SUM(BK114:BK115)</f>
        <v>0</v>
      </c>
    </row>
    <row r="114" spans="1:65" s="2" customFormat="1" ht="24.15" customHeight="1">
      <c r="A114" s="34"/>
      <c r="B114" s="35"/>
      <c r="C114" s="178" t="s">
        <v>232</v>
      </c>
      <c r="D114" s="178" t="s">
        <v>154</v>
      </c>
      <c r="E114" s="179" t="s">
        <v>286</v>
      </c>
      <c r="F114" s="180" t="s">
        <v>287</v>
      </c>
      <c r="G114" s="181" t="s">
        <v>213</v>
      </c>
      <c r="H114" s="182">
        <v>12</v>
      </c>
      <c r="I114" s="183"/>
      <c r="J114" s="184">
        <f>ROUND(I114*H114,2)</f>
        <v>0</v>
      </c>
      <c r="K114" s="180" t="s">
        <v>158</v>
      </c>
      <c r="L114" s="39"/>
      <c r="M114" s="185" t="s">
        <v>20</v>
      </c>
      <c r="N114" s="186" t="s">
        <v>47</v>
      </c>
      <c r="O114" s="64"/>
      <c r="P114" s="187">
        <f>O114*H114</f>
        <v>0</v>
      </c>
      <c r="Q114" s="187">
        <v>0</v>
      </c>
      <c r="R114" s="187">
        <f>Q114*H114</f>
        <v>0</v>
      </c>
      <c r="S114" s="187">
        <v>0</v>
      </c>
      <c r="T114" s="188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9" t="s">
        <v>159</v>
      </c>
      <c r="AT114" s="189" t="s">
        <v>154</v>
      </c>
      <c r="AU114" s="189" t="s">
        <v>84</v>
      </c>
      <c r="AY114" s="17" t="s">
        <v>150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7" t="s">
        <v>22</v>
      </c>
      <c r="BK114" s="190">
        <f>ROUND(I114*H114,2)</f>
        <v>0</v>
      </c>
      <c r="BL114" s="17" t="s">
        <v>159</v>
      </c>
      <c r="BM114" s="189" t="s">
        <v>355</v>
      </c>
    </row>
    <row r="115" spans="1:65" s="2" customFormat="1" ht="10">
      <c r="A115" s="34"/>
      <c r="B115" s="35"/>
      <c r="C115" s="36"/>
      <c r="D115" s="191" t="s">
        <v>161</v>
      </c>
      <c r="E115" s="36"/>
      <c r="F115" s="192" t="s">
        <v>289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161</v>
      </c>
      <c r="AU115" s="17" t="s">
        <v>84</v>
      </c>
    </row>
    <row r="116" spans="1:65" s="12" customFormat="1" ht="22.75" customHeight="1">
      <c r="B116" s="162"/>
      <c r="C116" s="163"/>
      <c r="D116" s="164" t="s">
        <v>75</v>
      </c>
      <c r="E116" s="176" t="s">
        <v>356</v>
      </c>
      <c r="F116" s="176" t="s">
        <v>357</v>
      </c>
      <c r="G116" s="163"/>
      <c r="H116" s="163"/>
      <c r="I116" s="166"/>
      <c r="J116" s="177">
        <f>BK116</f>
        <v>0</v>
      </c>
      <c r="K116" s="163"/>
      <c r="L116" s="168"/>
      <c r="M116" s="169"/>
      <c r="N116" s="170"/>
      <c r="O116" s="170"/>
      <c r="P116" s="171">
        <f>SUM(P117:P118)</f>
        <v>0</v>
      </c>
      <c r="Q116" s="170"/>
      <c r="R116" s="171">
        <f>SUM(R117:R118)</f>
        <v>0</v>
      </c>
      <c r="S116" s="170"/>
      <c r="T116" s="172">
        <f>SUM(T117:T118)</f>
        <v>0</v>
      </c>
      <c r="AR116" s="173" t="s">
        <v>84</v>
      </c>
      <c r="AT116" s="174" t="s">
        <v>75</v>
      </c>
      <c r="AU116" s="174" t="s">
        <v>22</v>
      </c>
      <c r="AY116" s="173" t="s">
        <v>150</v>
      </c>
      <c r="BK116" s="175">
        <f>SUM(BK117:BK118)</f>
        <v>0</v>
      </c>
    </row>
    <row r="117" spans="1:65" s="2" customFormat="1" ht="24.15" customHeight="1">
      <c r="A117" s="34"/>
      <c r="B117" s="35"/>
      <c r="C117" s="178" t="s">
        <v>249</v>
      </c>
      <c r="D117" s="178" t="s">
        <v>154</v>
      </c>
      <c r="E117" s="179" t="s">
        <v>286</v>
      </c>
      <c r="F117" s="180" t="s">
        <v>287</v>
      </c>
      <c r="G117" s="181" t="s">
        <v>213</v>
      </c>
      <c r="H117" s="182">
        <v>12</v>
      </c>
      <c r="I117" s="183"/>
      <c r="J117" s="184">
        <f>ROUND(I117*H117,2)</f>
        <v>0</v>
      </c>
      <c r="K117" s="180" t="s">
        <v>158</v>
      </c>
      <c r="L117" s="39"/>
      <c r="M117" s="185" t="s">
        <v>20</v>
      </c>
      <c r="N117" s="186" t="s">
        <v>47</v>
      </c>
      <c r="O117" s="64"/>
      <c r="P117" s="187">
        <f>O117*H117</f>
        <v>0</v>
      </c>
      <c r="Q117" s="187">
        <v>0</v>
      </c>
      <c r="R117" s="187">
        <f>Q117*H117</f>
        <v>0</v>
      </c>
      <c r="S117" s="187">
        <v>0</v>
      </c>
      <c r="T117" s="18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159</v>
      </c>
      <c r="AT117" s="189" t="s">
        <v>154</v>
      </c>
      <c r="AU117" s="189" t="s">
        <v>84</v>
      </c>
      <c r="AY117" s="17" t="s">
        <v>150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7" t="s">
        <v>22</v>
      </c>
      <c r="BK117" s="190">
        <f>ROUND(I117*H117,2)</f>
        <v>0</v>
      </c>
      <c r="BL117" s="17" t="s">
        <v>159</v>
      </c>
      <c r="BM117" s="189" t="s">
        <v>358</v>
      </c>
    </row>
    <row r="118" spans="1:65" s="2" customFormat="1" ht="10">
      <c r="A118" s="34"/>
      <c r="B118" s="35"/>
      <c r="C118" s="36"/>
      <c r="D118" s="191" t="s">
        <v>161</v>
      </c>
      <c r="E118" s="36"/>
      <c r="F118" s="192" t="s">
        <v>289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161</v>
      </c>
      <c r="AU118" s="17" t="s">
        <v>84</v>
      </c>
    </row>
    <row r="119" spans="1:65" s="12" customFormat="1" ht="22.75" customHeight="1">
      <c r="B119" s="162"/>
      <c r="C119" s="163"/>
      <c r="D119" s="164" t="s">
        <v>75</v>
      </c>
      <c r="E119" s="176" t="s">
        <v>359</v>
      </c>
      <c r="F119" s="176" t="s">
        <v>360</v>
      </c>
      <c r="G119" s="163"/>
      <c r="H119" s="163"/>
      <c r="I119" s="166"/>
      <c r="J119" s="177">
        <f>BK119</f>
        <v>0</v>
      </c>
      <c r="K119" s="163"/>
      <c r="L119" s="168"/>
      <c r="M119" s="169"/>
      <c r="N119" s="170"/>
      <c r="O119" s="170"/>
      <c r="P119" s="171">
        <f>SUM(P120:P121)</f>
        <v>0</v>
      </c>
      <c r="Q119" s="170"/>
      <c r="R119" s="171">
        <f>SUM(R120:R121)</f>
        <v>0</v>
      </c>
      <c r="S119" s="170"/>
      <c r="T119" s="172">
        <f>SUM(T120:T121)</f>
        <v>0</v>
      </c>
      <c r="AR119" s="173" t="s">
        <v>84</v>
      </c>
      <c r="AT119" s="174" t="s">
        <v>75</v>
      </c>
      <c r="AU119" s="174" t="s">
        <v>22</v>
      </c>
      <c r="AY119" s="173" t="s">
        <v>150</v>
      </c>
      <c r="BK119" s="175">
        <f>SUM(BK120:BK121)</f>
        <v>0</v>
      </c>
    </row>
    <row r="120" spans="1:65" s="2" customFormat="1" ht="24.15" customHeight="1">
      <c r="A120" s="34"/>
      <c r="B120" s="35"/>
      <c r="C120" s="178" t="s">
        <v>239</v>
      </c>
      <c r="D120" s="178" t="s">
        <v>154</v>
      </c>
      <c r="E120" s="179" t="s">
        <v>286</v>
      </c>
      <c r="F120" s="180" t="s">
        <v>287</v>
      </c>
      <c r="G120" s="181" t="s">
        <v>213</v>
      </c>
      <c r="H120" s="182">
        <v>16</v>
      </c>
      <c r="I120" s="183"/>
      <c r="J120" s="184">
        <f>ROUND(I120*H120,2)</f>
        <v>0</v>
      </c>
      <c r="K120" s="180" t="s">
        <v>158</v>
      </c>
      <c r="L120" s="39"/>
      <c r="M120" s="185" t="s">
        <v>20</v>
      </c>
      <c r="N120" s="186" t="s">
        <v>47</v>
      </c>
      <c r="O120" s="64"/>
      <c r="P120" s="187">
        <f>O120*H120</f>
        <v>0</v>
      </c>
      <c r="Q120" s="187">
        <v>0</v>
      </c>
      <c r="R120" s="187">
        <f>Q120*H120</f>
        <v>0</v>
      </c>
      <c r="S120" s="187">
        <v>0</v>
      </c>
      <c r="T120" s="18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9" t="s">
        <v>159</v>
      </c>
      <c r="AT120" s="189" t="s">
        <v>154</v>
      </c>
      <c r="AU120" s="189" t="s">
        <v>84</v>
      </c>
      <c r="AY120" s="17" t="s">
        <v>150</v>
      </c>
      <c r="BE120" s="190">
        <f>IF(N120="základní",J120,0)</f>
        <v>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17" t="s">
        <v>22</v>
      </c>
      <c r="BK120" s="190">
        <f>ROUND(I120*H120,2)</f>
        <v>0</v>
      </c>
      <c r="BL120" s="17" t="s">
        <v>159</v>
      </c>
      <c r="BM120" s="189" t="s">
        <v>361</v>
      </c>
    </row>
    <row r="121" spans="1:65" s="2" customFormat="1" ht="10">
      <c r="A121" s="34"/>
      <c r="B121" s="35"/>
      <c r="C121" s="36"/>
      <c r="D121" s="191" t="s">
        <v>161</v>
      </c>
      <c r="E121" s="36"/>
      <c r="F121" s="192" t="s">
        <v>289</v>
      </c>
      <c r="G121" s="36"/>
      <c r="H121" s="36"/>
      <c r="I121" s="193"/>
      <c r="J121" s="36"/>
      <c r="K121" s="36"/>
      <c r="L121" s="39"/>
      <c r="M121" s="194"/>
      <c r="N121" s="195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161</v>
      </c>
      <c r="AU121" s="17" t="s">
        <v>84</v>
      </c>
    </row>
    <row r="122" spans="1:65" s="12" customFormat="1" ht="22.75" customHeight="1">
      <c r="B122" s="162"/>
      <c r="C122" s="163"/>
      <c r="D122" s="164" t="s">
        <v>75</v>
      </c>
      <c r="E122" s="176" t="s">
        <v>362</v>
      </c>
      <c r="F122" s="176" t="s">
        <v>363</v>
      </c>
      <c r="G122" s="163"/>
      <c r="H122" s="163"/>
      <c r="I122" s="166"/>
      <c r="J122" s="177">
        <f>BK122</f>
        <v>0</v>
      </c>
      <c r="K122" s="163"/>
      <c r="L122" s="168"/>
      <c r="M122" s="169"/>
      <c r="N122" s="170"/>
      <c r="O122" s="170"/>
      <c r="P122" s="171">
        <f>SUM(P123:P124)</f>
        <v>0</v>
      </c>
      <c r="Q122" s="170"/>
      <c r="R122" s="171">
        <f>SUM(R123:R124)</f>
        <v>0</v>
      </c>
      <c r="S122" s="170"/>
      <c r="T122" s="172">
        <f>SUM(T123:T124)</f>
        <v>0</v>
      </c>
      <c r="AR122" s="173" t="s">
        <v>84</v>
      </c>
      <c r="AT122" s="174" t="s">
        <v>75</v>
      </c>
      <c r="AU122" s="174" t="s">
        <v>22</v>
      </c>
      <c r="AY122" s="173" t="s">
        <v>150</v>
      </c>
      <c r="BK122" s="175">
        <f>SUM(BK123:BK124)</f>
        <v>0</v>
      </c>
    </row>
    <row r="123" spans="1:65" s="2" customFormat="1" ht="24.15" customHeight="1">
      <c r="A123" s="34"/>
      <c r="B123" s="35"/>
      <c r="C123" s="178" t="s">
        <v>244</v>
      </c>
      <c r="D123" s="178" t="s">
        <v>154</v>
      </c>
      <c r="E123" s="179" t="s">
        <v>286</v>
      </c>
      <c r="F123" s="180" t="s">
        <v>287</v>
      </c>
      <c r="G123" s="181" t="s">
        <v>213</v>
      </c>
      <c r="H123" s="182">
        <v>3</v>
      </c>
      <c r="I123" s="183"/>
      <c r="J123" s="184">
        <f>ROUND(I123*H123,2)</f>
        <v>0</v>
      </c>
      <c r="K123" s="180" t="s">
        <v>158</v>
      </c>
      <c r="L123" s="39"/>
      <c r="M123" s="185" t="s">
        <v>20</v>
      </c>
      <c r="N123" s="186" t="s">
        <v>47</v>
      </c>
      <c r="O123" s="64"/>
      <c r="P123" s="187">
        <f>O123*H123</f>
        <v>0</v>
      </c>
      <c r="Q123" s="187">
        <v>0</v>
      </c>
      <c r="R123" s="187">
        <f>Q123*H123</f>
        <v>0</v>
      </c>
      <c r="S123" s="187">
        <v>0</v>
      </c>
      <c r="T123" s="18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9" t="s">
        <v>159</v>
      </c>
      <c r="AT123" s="189" t="s">
        <v>154</v>
      </c>
      <c r="AU123" s="189" t="s">
        <v>84</v>
      </c>
      <c r="AY123" s="17" t="s">
        <v>150</v>
      </c>
      <c r="BE123" s="190">
        <f>IF(N123="základní",J123,0)</f>
        <v>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17" t="s">
        <v>22</v>
      </c>
      <c r="BK123" s="190">
        <f>ROUND(I123*H123,2)</f>
        <v>0</v>
      </c>
      <c r="BL123" s="17" t="s">
        <v>159</v>
      </c>
      <c r="BM123" s="189" t="s">
        <v>364</v>
      </c>
    </row>
    <row r="124" spans="1:65" s="2" customFormat="1" ht="10">
      <c r="A124" s="34"/>
      <c r="B124" s="35"/>
      <c r="C124" s="36"/>
      <c r="D124" s="191" t="s">
        <v>161</v>
      </c>
      <c r="E124" s="36"/>
      <c r="F124" s="192" t="s">
        <v>289</v>
      </c>
      <c r="G124" s="36"/>
      <c r="H124" s="36"/>
      <c r="I124" s="193"/>
      <c r="J124" s="36"/>
      <c r="K124" s="36"/>
      <c r="L124" s="39"/>
      <c r="M124" s="194"/>
      <c r="N124" s="195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161</v>
      </c>
      <c r="AU124" s="17" t="s">
        <v>84</v>
      </c>
    </row>
    <row r="125" spans="1:65" s="12" customFormat="1" ht="22.75" customHeight="1">
      <c r="B125" s="162"/>
      <c r="C125" s="163"/>
      <c r="D125" s="164" t="s">
        <v>75</v>
      </c>
      <c r="E125" s="176" t="s">
        <v>365</v>
      </c>
      <c r="F125" s="176" t="s">
        <v>366</v>
      </c>
      <c r="G125" s="163"/>
      <c r="H125" s="163"/>
      <c r="I125" s="166"/>
      <c r="J125" s="177">
        <f>BK125</f>
        <v>0</v>
      </c>
      <c r="K125" s="163"/>
      <c r="L125" s="168"/>
      <c r="M125" s="169"/>
      <c r="N125" s="170"/>
      <c r="O125" s="170"/>
      <c r="P125" s="171">
        <f>SUM(P126:P127)</f>
        <v>0</v>
      </c>
      <c r="Q125" s="170"/>
      <c r="R125" s="171">
        <f>SUM(R126:R127)</f>
        <v>0</v>
      </c>
      <c r="S125" s="170"/>
      <c r="T125" s="172">
        <f>SUM(T126:T127)</f>
        <v>0</v>
      </c>
      <c r="AR125" s="173" t="s">
        <v>84</v>
      </c>
      <c r="AT125" s="174" t="s">
        <v>75</v>
      </c>
      <c r="AU125" s="174" t="s">
        <v>22</v>
      </c>
      <c r="AY125" s="173" t="s">
        <v>150</v>
      </c>
      <c r="BK125" s="175">
        <f>SUM(BK126:BK127)</f>
        <v>0</v>
      </c>
    </row>
    <row r="126" spans="1:65" s="2" customFormat="1" ht="24.15" customHeight="1">
      <c r="A126" s="34"/>
      <c r="B126" s="35"/>
      <c r="C126" s="178" t="s">
        <v>367</v>
      </c>
      <c r="D126" s="178" t="s">
        <v>154</v>
      </c>
      <c r="E126" s="179" t="s">
        <v>286</v>
      </c>
      <c r="F126" s="180" t="s">
        <v>287</v>
      </c>
      <c r="G126" s="181" t="s">
        <v>213</v>
      </c>
      <c r="H126" s="182">
        <v>12</v>
      </c>
      <c r="I126" s="183"/>
      <c r="J126" s="184">
        <f>ROUND(I126*H126,2)</f>
        <v>0</v>
      </c>
      <c r="K126" s="180" t="s">
        <v>158</v>
      </c>
      <c r="L126" s="39"/>
      <c r="M126" s="185" t="s">
        <v>20</v>
      </c>
      <c r="N126" s="186" t="s">
        <v>47</v>
      </c>
      <c r="O126" s="64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159</v>
      </c>
      <c r="AT126" s="189" t="s">
        <v>154</v>
      </c>
      <c r="AU126" s="189" t="s">
        <v>84</v>
      </c>
      <c r="AY126" s="17" t="s">
        <v>150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22</v>
      </c>
      <c r="BK126" s="190">
        <f>ROUND(I126*H126,2)</f>
        <v>0</v>
      </c>
      <c r="BL126" s="17" t="s">
        <v>159</v>
      </c>
      <c r="BM126" s="189" t="s">
        <v>368</v>
      </c>
    </row>
    <row r="127" spans="1:65" s="2" customFormat="1" ht="10">
      <c r="A127" s="34"/>
      <c r="B127" s="35"/>
      <c r="C127" s="36"/>
      <c r="D127" s="191" t="s">
        <v>161</v>
      </c>
      <c r="E127" s="36"/>
      <c r="F127" s="192" t="s">
        <v>289</v>
      </c>
      <c r="G127" s="36"/>
      <c r="H127" s="36"/>
      <c r="I127" s="193"/>
      <c r="J127" s="36"/>
      <c r="K127" s="36"/>
      <c r="L127" s="39"/>
      <c r="M127" s="206"/>
      <c r="N127" s="207"/>
      <c r="O127" s="208"/>
      <c r="P127" s="208"/>
      <c r="Q127" s="208"/>
      <c r="R127" s="208"/>
      <c r="S127" s="208"/>
      <c r="T127" s="209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161</v>
      </c>
      <c r="AU127" s="17" t="s">
        <v>84</v>
      </c>
    </row>
    <row r="128" spans="1:65" s="2" customFormat="1" ht="7" customHeight="1">
      <c r="A128" s="34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39"/>
      <c r="M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</sheetData>
  <sheetProtection algorithmName="SHA-512" hashValue="O5A3J8CGlX3Ec+xkSFM8AiJmhiANHDSoRCHIqB/pV7hdV6mWBYrvATM+kX+Xmffeqh8Za9gyopZ2sQvtt8V5qQ==" saltValue="VKqxQtDsc13ja7cDuLD+4jV9niiV+3IjWCMlAuZuS4eQwZ3QjhvwkuKNzC+8CSZaPy4jvYvktGD8/JHIk4QBlg==" spinCount="100000" sheet="1" objects="1" scenarios="1" formatColumns="0" formatRows="0" autoFilter="0"/>
  <autoFilter ref="C94:K127" xr:uid="{00000000-0009-0000-0000-000002000000}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hyperlinks>
    <hyperlink ref="F99" r:id="rId1" xr:uid="{00000000-0004-0000-0200-000000000000}"/>
    <hyperlink ref="F105" r:id="rId2" xr:uid="{00000000-0004-0000-0200-000001000000}"/>
    <hyperlink ref="F109" r:id="rId3" xr:uid="{00000000-0004-0000-0200-000002000000}"/>
    <hyperlink ref="F112" r:id="rId4" xr:uid="{00000000-0004-0000-0200-000003000000}"/>
    <hyperlink ref="F115" r:id="rId5" xr:uid="{00000000-0004-0000-0200-000004000000}"/>
    <hyperlink ref="F118" r:id="rId6" xr:uid="{00000000-0004-0000-0200-000005000000}"/>
    <hyperlink ref="F121" r:id="rId7" xr:uid="{00000000-0004-0000-0200-000006000000}"/>
    <hyperlink ref="F124" r:id="rId8" xr:uid="{00000000-0004-0000-0200-000007000000}"/>
    <hyperlink ref="F127" r:id="rId9" xr:uid="{00000000-0004-0000-0200-00000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10"/>
  <sheetViews>
    <sheetView showGridLines="0" workbookViewId="0"/>
  </sheetViews>
  <sheetFormatPr defaultRowHeight="1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17" t="s">
        <v>95</v>
      </c>
    </row>
    <row r="3" spans="1:46" s="1" customFormat="1" ht="7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84</v>
      </c>
    </row>
    <row r="4" spans="1:46" s="1" customFormat="1" ht="25" customHeight="1">
      <c r="B4" s="20"/>
      <c r="D4" s="110" t="s">
        <v>108</v>
      </c>
      <c r="L4" s="20"/>
      <c r="M4" s="111" t="s">
        <v>10</v>
      </c>
      <c r="AT4" s="17" t="s">
        <v>4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81" t="str">
        <f>'Rekapitulace stavby'!K6</f>
        <v>Sanace vlhkého zdiva III. ZŠ ul. 8. května 63, Šumperk</v>
      </c>
      <c r="F7" s="382"/>
      <c r="G7" s="382"/>
      <c r="H7" s="382"/>
      <c r="L7" s="20"/>
    </row>
    <row r="8" spans="1:46" s="1" customFormat="1" ht="12" customHeight="1">
      <c r="B8" s="20"/>
      <c r="D8" s="112" t="s">
        <v>109</v>
      </c>
      <c r="L8" s="20"/>
    </row>
    <row r="9" spans="1:46" s="2" customFormat="1" ht="16.5" customHeight="1">
      <c r="A9" s="34"/>
      <c r="B9" s="39"/>
      <c r="C9" s="34"/>
      <c r="D9" s="34"/>
      <c r="E9" s="381" t="s">
        <v>110</v>
      </c>
      <c r="F9" s="383"/>
      <c r="G9" s="383"/>
      <c r="H9" s="383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111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84" t="s">
        <v>369</v>
      </c>
      <c r="F11" s="383"/>
      <c r="G11" s="383"/>
      <c r="H11" s="383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0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19</v>
      </c>
      <c r="E13" s="34"/>
      <c r="F13" s="103" t="s">
        <v>20</v>
      </c>
      <c r="G13" s="34"/>
      <c r="H13" s="34"/>
      <c r="I13" s="112" t="s">
        <v>21</v>
      </c>
      <c r="J13" s="103" t="s">
        <v>20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103" t="s">
        <v>24</v>
      </c>
      <c r="G14" s="34"/>
      <c r="H14" s="34"/>
      <c r="I14" s="112" t="s">
        <v>25</v>
      </c>
      <c r="J14" s="114" t="str">
        <f>'Rekapitulace stavby'!AN8</f>
        <v>23. 8. 2022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75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29</v>
      </c>
      <c r="E16" s="34"/>
      <c r="F16" s="34"/>
      <c r="G16" s="34"/>
      <c r="H16" s="34"/>
      <c r="I16" s="112" t="s">
        <v>30</v>
      </c>
      <c r="J16" s="103" t="str">
        <f>IF('Rekapitulace stavby'!AN10="","",'Rekapitulace stavby'!AN10)</f>
        <v/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tr">
        <f>IF('Rekapitulace stavby'!E11="","",'Rekapitulace stavby'!E11)</f>
        <v xml:space="preserve"> </v>
      </c>
      <c r="F17" s="34"/>
      <c r="G17" s="34"/>
      <c r="H17" s="34"/>
      <c r="I17" s="112" t="s">
        <v>31</v>
      </c>
      <c r="J17" s="103" t="str">
        <f>IF('Rekapitulace stavby'!AN11="","",'Rekapitulace stavby'!AN11)</f>
        <v/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7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32</v>
      </c>
      <c r="E19" s="34"/>
      <c r="F19" s="34"/>
      <c r="G19" s="34"/>
      <c r="H19" s="34"/>
      <c r="I19" s="112" t="s">
        <v>30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85" t="str">
        <f>'Rekapitulace stavby'!E14</f>
        <v>Vyplň údaj</v>
      </c>
      <c r="F20" s="386"/>
      <c r="G20" s="386"/>
      <c r="H20" s="386"/>
      <c r="I20" s="112" t="s">
        <v>31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7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34</v>
      </c>
      <c r="E22" s="34"/>
      <c r="F22" s="34"/>
      <c r="G22" s="34"/>
      <c r="H22" s="34"/>
      <c r="I22" s="112" t="s">
        <v>30</v>
      </c>
      <c r="J22" s="103" t="str">
        <f>IF('Rekapitulace stavby'!AN16="","",'Rekapitulace stavby'!AN16)</f>
        <v>29380995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stavby'!E17="","",'Rekapitulace stavby'!E17)</f>
        <v>PVLK PROJECT s.r.o.</v>
      </c>
      <c r="F23" s="34"/>
      <c r="G23" s="34"/>
      <c r="H23" s="34"/>
      <c r="I23" s="112" t="s">
        <v>31</v>
      </c>
      <c r="J23" s="103" t="str">
        <f>IF('Rekapitulace stavby'!AN17="","",'Rekapitulace stavby'!AN17)</f>
        <v>CZ29380995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7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39</v>
      </c>
      <c r="E25" s="34"/>
      <c r="F25" s="34"/>
      <c r="G25" s="34"/>
      <c r="H25" s="34"/>
      <c r="I25" s="112" t="s">
        <v>30</v>
      </c>
      <c r="J25" s="103" t="s">
        <v>35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36</v>
      </c>
      <c r="F26" s="34"/>
      <c r="G26" s="34"/>
      <c r="H26" s="34"/>
      <c r="I26" s="112" t="s">
        <v>31</v>
      </c>
      <c r="J26" s="103" t="s">
        <v>37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7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40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87" t="s">
        <v>20</v>
      </c>
      <c r="F29" s="387"/>
      <c r="G29" s="387"/>
      <c r="H29" s="387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7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7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4" customHeight="1">
      <c r="A32" s="34"/>
      <c r="B32" s="39"/>
      <c r="C32" s="34"/>
      <c r="D32" s="119" t="s">
        <v>42</v>
      </c>
      <c r="E32" s="34"/>
      <c r="F32" s="34"/>
      <c r="G32" s="34"/>
      <c r="H32" s="34"/>
      <c r="I32" s="34"/>
      <c r="J32" s="120">
        <f>ROUND(J87,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7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21" t="s">
        <v>44</v>
      </c>
      <c r="G34" s="34"/>
      <c r="H34" s="34"/>
      <c r="I34" s="121" t="s">
        <v>43</v>
      </c>
      <c r="J34" s="121" t="s">
        <v>45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22" t="s">
        <v>46</v>
      </c>
      <c r="E35" s="112" t="s">
        <v>47</v>
      </c>
      <c r="F35" s="123">
        <f>ROUND((SUM(BE87:BE109)),  2)</f>
        <v>0</v>
      </c>
      <c r="G35" s="34"/>
      <c r="H35" s="34"/>
      <c r="I35" s="124">
        <v>0.21</v>
      </c>
      <c r="J35" s="123">
        <f>ROUND(((SUM(BE87:BE109))*I35),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12" t="s">
        <v>48</v>
      </c>
      <c r="F36" s="123">
        <f>ROUND((SUM(BF87:BF109)),  2)</f>
        <v>0</v>
      </c>
      <c r="G36" s="34"/>
      <c r="H36" s="34"/>
      <c r="I36" s="124">
        <v>0.15</v>
      </c>
      <c r="J36" s="123">
        <f>ROUND(((SUM(BF87:BF109))*I36),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2" t="s">
        <v>49</v>
      </c>
      <c r="F37" s="123">
        <f>ROUND((SUM(BG87:BG109)),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9"/>
      <c r="C38" s="34"/>
      <c r="D38" s="34"/>
      <c r="E38" s="112" t="s">
        <v>50</v>
      </c>
      <c r="F38" s="123">
        <f>ROUND((SUM(BH87:BH109)),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12" t="s">
        <v>51</v>
      </c>
      <c r="F39" s="123">
        <f>ROUND((SUM(BI87:BI109)),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7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4" customHeight="1">
      <c r="A41" s="34"/>
      <c r="B41" s="39"/>
      <c r="C41" s="125"/>
      <c r="D41" s="126" t="s">
        <v>52</v>
      </c>
      <c r="E41" s="127"/>
      <c r="F41" s="127"/>
      <c r="G41" s="128" t="s">
        <v>53</v>
      </c>
      <c r="H41" s="129" t="s">
        <v>54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7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5" customHeight="1">
      <c r="A47" s="34"/>
      <c r="B47" s="35"/>
      <c r="C47" s="23" t="s">
        <v>113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7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88" t="str">
        <f>E7</f>
        <v>Sanace vlhkého zdiva III. ZŠ ul. 8. května 63, Šumperk</v>
      </c>
      <c r="F50" s="389"/>
      <c r="G50" s="389"/>
      <c r="H50" s="389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109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88" t="s">
        <v>110</v>
      </c>
      <c r="F52" s="390"/>
      <c r="G52" s="390"/>
      <c r="H52" s="390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111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37" t="str">
        <f>E11</f>
        <v>NNV-KBN - Vnitřní silnoproudé rozvody - Kabely a ukončení - Nové rozvody</v>
      </c>
      <c r="F54" s="390"/>
      <c r="G54" s="390"/>
      <c r="H54" s="390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7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23</v>
      </c>
      <c r="D56" s="36"/>
      <c r="E56" s="36"/>
      <c r="F56" s="27" t="str">
        <f>F14</f>
        <v xml:space="preserve"> </v>
      </c>
      <c r="G56" s="36"/>
      <c r="H56" s="36"/>
      <c r="I56" s="29" t="s">
        <v>25</v>
      </c>
      <c r="J56" s="59" t="str">
        <f>IF(J14="","",J14)</f>
        <v>23. 8. 2022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7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65" customHeight="1">
      <c r="A58" s="34"/>
      <c r="B58" s="35"/>
      <c r="C58" s="29" t="s">
        <v>29</v>
      </c>
      <c r="D58" s="36"/>
      <c r="E58" s="36"/>
      <c r="F58" s="27" t="str">
        <f>E17</f>
        <v xml:space="preserve"> </v>
      </c>
      <c r="G58" s="36"/>
      <c r="H58" s="36"/>
      <c r="I58" s="29" t="s">
        <v>34</v>
      </c>
      <c r="J58" s="32" t="str">
        <f>E23</f>
        <v>PVLK PROJECT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5.65" customHeight="1">
      <c r="A59" s="34"/>
      <c r="B59" s="35"/>
      <c r="C59" s="29" t="s">
        <v>32</v>
      </c>
      <c r="D59" s="36"/>
      <c r="E59" s="36"/>
      <c r="F59" s="27" t="str">
        <f>IF(E20="","",E20)</f>
        <v>Vyplň údaj</v>
      </c>
      <c r="G59" s="36"/>
      <c r="H59" s="36"/>
      <c r="I59" s="29" t="s">
        <v>39</v>
      </c>
      <c r="J59" s="32" t="str">
        <f>E26</f>
        <v>PVLK PROJECT s.r.o.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2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114</v>
      </c>
      <c r="D61" s="137"/>
      <c r="E61" s="137"/>
      <c r="F61" s="137"/>
      <c r="G61" s="137"/>
      <c r="H61" s="137"/>
      <c r="I61" s="137"/>
      <c r="J61" s="138" t="s">
        <v>115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2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75" customHeight="1">
      <c r="A63" s="34"/>
      <c r="B63" s="35"/>
      <c r="C63" s="139" t="s">
        <v>74</v>
      </c>
      <c r="D63" s="36"/>
      <c r="E63" s="36"/>
      <c r="F63" s="36"/>
      <c r="G63" s="36"/>
      <c r="H63" s="36"/>
      <c r="I63" s="36"/>
      <c r="J63" s="77">
        <f>J87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116</v>
      </c>
    </row>
    <row r="64" spans="1:47" s="9" customFormat="1" ht="25" customHeight="1">
      <c r="B64" s="140"/>
      <c r="C64" s="141"/>
      <c r="D64" s="142" t="s">
        <v>117</v>
      </c>
      <c r="E64" s="143"/>
      <c r="F64" s="143"/>
      <c r="G64" s="143"/>
      <c r="H64" s="143"/>
      <c r="I64" s="143"/>
      <c r="J64" s="144">
        <f>J88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370</v>
      </c>
      <c r="E65" s="148"/>
      <c r="F65" s="148"/>
      <c r="G65" s="148"/>
      <c r="H65" s="148"/>
      <c r="I65" s="148"/>
      <c r="J65" s="149">
        <f>J89</f>
        <v>0</v>
      </c>
      <c r="K65" s="97"/>
      <c r="L65" s="150"/>
    </row>
    <row r="66" spans="1:31" s="2" customFormat="1" ht="21.75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13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7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7" customHeight="1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5" customHeight="1">
      <c r="A72" s="34"/>
      <c r="B72" s="35"/>
      <c r="C72" s="23" t="s">
        <v>135</v>
      </c>
      <c r="D72" s="36"/>
      <c r="E72" s="36"/>
      <c r="F72" s="36"/>
      <c r="G72" s="36"/>
      <c r="H72" s="3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7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16</v>
      </c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88" t="str">
        <f>E7</f>
        <v>Sanace vlhkého zdiva III. ZŠ ul. 8. května 63, Šumperk</v>
      </c>
      <c r="F75" s="389"/>
      <c r="G75" s="389"/>
      <c r="H75" s="389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1" customFormat="1" ht="12" customHeight="1">
      <c r="B76" s="21"/>
      <c r="C76" s="29" t="s">
        <v>109</v>
      </c>
      <c r="D76" s="22"/>
      <c r="E76" s="22"/>
      <c r="F76" s="22"/>
      <c r="G76" s="22"/>
      <c r="H76" s="22"/>
      <c r="I76" s="22"/>
      <c r="J76" s="22"/>
      <c r="K76" s="22"/>
      <c r="L76" s="20"/>
    </row>
    <row r="77" spans="1:31" s="2" customFormat="1" ht="16.5" customHeight="1">
      <c r="A77" s="34"/>
      <c r="B77" s="35"/>
      <c r="C77" s="36"/>
      <c r="D77" s="36"/>
      <c r="E77" s="388" t="s">
        <v>110</v>
      </c>
      <c r="F77" s="390"/>
      <c r="G77" s="390"/>
      <c r="H77" s="390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111</v>
      </c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337" t="str">
        <f>E11</f>
        <v>NNV-KBN - Vnitřní silnoproudé rozvody - Kabely a ukončení - Nové rozvody</v>
      </c>
      <c r="F79" s="390"/>
      <c r="G79" s="390"/>
      <c r="H79" s="390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7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23</v>
      </c>
      <c r="D81" s="36"/>
      <c r="E81" s="36"/>
      <c r="F81" s="27" t="str">
        <f>F14</f>
        <v xml:space="preserve"> </v>
      </c>
      <c r="G81" s="36"/>
      <c r="H81" s="36"/>
      <c r="I81" s="29" t="s">
        <v>25</v>
      </c>
      <c r="J81" s="59" t="str">
        <f>IF(J14="","",J14)</f>
        <v>23. 8. 2022</v>
      </c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7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25.65" customHeight="1">
      <c r="A83" s="34"/>
      <c r="B83" s="35"/>
      <c r="C83" s="29" t="s">
        <v>29</v>
      </c>
      <c r="D83" s="36"/>
      <c r="E83" s="36"/>
      <c r="F83" s="27" t="str">
        <f>E17</f>
        <v xml:space="preserve"> </v>
      </c>
      <c r="G83" s="36"/>
      <c r="H83" s="36"/>
      <c r="I83" s="29" t="s">
        <v>34</v>
      </c>
      <c r="J83" s="32" t="str">
        <f>E23</f>
        <v>PVLK PROJECT s.r.o.</v>
      </c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25.65" customHeight="1">
      <c r="A84" s="34"/>
      <c r="B84" s="35"/>
      <c r="C84" s="29" t="s">
        <v>32</v>
      </c>
      <c r="D84" s="36"/>
      <c r="E84" s="36"/>
      <c r="F84" s="27" t="str">
        <f>IF(E20="","",E20)</f>
        <v>Vyplň údaj</v>
      </c>
      <c r="G84" s="36"/>
      <c r="H84" s="36"/>
      <c r="I84" s="29" t="s">
        <v>39</v>
      </c>
      <c r="J84" s="32" t="str">
        <f>E26</f>
        <v>PVLK PROJECT s.r.o.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2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51"/>
      <c r="B86" s="152"/>
      <c r="C86" s="153" t="s">
        <v>136</v>
      </c>
      <c r="D86" s="154" t="s">
        <v>61</v>
      </c>
      <c r="E86" s="154" t="s">
        <v>57</v>
      </c>
      <c r="F86" s="154" t="s">
        <v>58</v>
      </c>
      <c r="G86" s="154" t="s">
        <v>137</v>
      </c>
      <c r="H86" s="154" t="s">
        <v>138</v>
      </c>
      <c r="I86" s="154" t="s">
        <v>139</v>
      </c>
      <c r="J86" s="154" t="s">
        <v>115</v>
      </c>
      <c r="K86" s="155" t="s">
        <v>140</v>
      </c>
      <c r="L86" s="156"/>
      <c r="M86" s="68" t="s">
        <v>20</v>
      </c>
      <c r="N86" s="69" t="s">
        <v>46</v>
      </c>
      <c r="O86" s="69" t="s">
        <v>141</v>
      </c>
      <c r="P86" s="69" t="s">
        <v>142</v>
      </c>
      <c r="Q86" s="69" t="s">
        <v>143</v>
      </c>
      <c r="R86" s="69" t="s">
        <v>144</v>
      </c>
      <c r="S86" s="69" t="s">
        <v>145</v>
      </c>
      <c r="T86" s="70" t="s">
        <v>146</v>
      </c>
      <c r="U86" s="151"/>
      <c r="V86" s="151"/>
      <c r="W86" s="151"/>
      <c r="X86" s="151"/>
      <c r="Y86" s="151"/>
      <c r="Z86" s="151"/>
      <c r="AA86" s="151"/>
      <c r="AB86" s="151"/>
      <c r="AC86" s="151"/>
      <c r="AD86" s="151"/>
      <c r="AE86" s="151"/>
    </row>
    <row r="87" spans="1:65" s="2" customFormat="1" ht="22.75" customHeight="1">
      <c r="A87" s="34"/>
      <c r="B87" s="35"/>
      <c r="C87" s="75" t="s">
        <v>147</v>
      </c>
      <c r="D87" s="36"/>
      <c r="E87" s="36"/>
      <c r="F87" s="36"/>
      <c r="G87" s="36"/>
      <c r="H87" s="36"/>
      <c r="I87" s="36"/>
      <c r="J87" s="157">
        <f>BK87</f>
        <v>0</v>
      </c>
      <c r="K87" s="36"/>
      <c r="L87" s="39"/>
      <c r="M87" s="71"/>
      <c r="N87" s="158"/>
      <c r="O87" s="72"/>
      <c r="P87" s="159">
        <f>P88</f>
        <v>0</v>
      </c>
      <c r="Q87" s="72"/>
      <c r="R87" s="159">
        <f>R88</f>
        <v>9.1520000000000004E-2</v>
      </c>
      <c r="S87" s="72"/>
      <c r="T87" s="160">
        <f>T88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75</v>
      </c>
      <c r="AU87" s="17" t="s">
        <v>116</v>
      </c>
      <c r="BK87" s="161">
        <f>BK88</f>
        <v>0</v>
      </c>
    </row>
    <row r="88" spans="1:65" s="12" customFormat="1" ht="25.9" customHeight="1">
      <c r="B88" s="162"/>
      <c r="C88" s="163"/>
      <c r="D88" s="164" t="s">
        <v>75</v>
      </c>
      <c r="E88" s="165" t="s">
        <v>148</v>
      </c>
      <c r="F88" s="165" t="s">
        <v>149</v>
      </c>
      <c r="G88" s="163"/>
      <c r="H88" s="163"/>
      <c r="I88" s="166"/>
      <c r="J88" s="167">
        <f>BK88</f>
        <v>0</v>
      </c>
      <c r="K88" s="163"/>
      <c r="L88" s="168"/>
      <c r="M88" s="169"/>
      <c r="N88" s="170"/>
      <c r="O88" s="170"/>
      <c r="P88" s="171">
        <f>P89</f>
        <v>0</v>
      </c>
      <c r="Q88" s="170"/>
      <c r="R88" s="171">
        <f>R89</f>
        <v>9.1520000000000004E-2</v>
      </c>
      <c r="S88" s="170"/>
      <c r="T88" s="172">
        <f>T89</f>
        <v>0</v>
      </c>
      <c r="AR88" s="173" t="s">
        <v>84</v>
      </c>
      <c r="AT88" s="174" t="s">
        <v>75</v>
      </c>
      <c r="AU88" s="174" t="s">
        <v>76</v>
      </c>
      <c r="AY88" s="173" t="s">
        <v>150</v>
      </c>
      <c r="BK88" s="175">
        <f>BK89</f>
        <v>0</v>
      </c>
    </row>
    <row r="89" spans="1:65" s="12" customFormat="1" ht="22.75" customHeight="1">
      <c r="B89" s="162"/>
      <c r="C89" s="163"/>
      <c r="D89" s="164" t="s">
        <v>75</v>
      </c>
      <c r="E89" s="176" t="s">
        <v>371</v>
      </c>
      <c r="F89" s="176" t="s">
        <v>372</v>
      </c>
      <c r="G89" s="163"/>
      <c r="H89" s="163"/>
      <c r="I89" s="166"/>
      <c r="J89" s="177">
        <f>BK89</f>
        <v>0</v>
      </c>
      <c r="K89" s="163"/>
      <c r="L89" s="168"/>
      <c r="M89" s="169"/>
      <c r="N89" s="170"/>
      <c r="O89" s="170"/>
      <c r="P89" s="171">
        <f>SUM(P90:P109)</f>
        <v>0</v>
      </c>
      <c r="Q89" s="170"/>
      <c r="R89" s="171">
        <f>SUM(R90:R109)</f>
        <v>9.1520000000000004E-2</v>
      </c>
      <c r="S89" s="170"/>
      <c r="T89" s="172">
        <f>SUM(T90:T109)</f>
        <v>0</v>
      </c>
      <c r="AR89" s="173" t="s">
        <v>84</v>
      </c>
      <c r="AT89" s="174" t="s">
        <v>75</v>
      </c>
      <c r="AU89" s="174" t="s">
        <v>22</v>
      </c>
      <c r="AY89" s="173" t="s">
        <v>150</v>
      </c>
      <c r="BK89" s="175">
        <f>SUM(BK90:BK109)</f>
        <v>0</v>
      </c>
    </row>
    <row r="90" spans="1:65" s="2" customFormat="1" ht="24.15" customHeight="1">
      <c r="A90" s="34"/>
      <c r="B90" s="35"/>
      <c r="C90" s="178" t="s">
        <v>153</v>
      </c>
      <c r="D90" s="178" t="s">
        <v>154</v>
      </c>
      <c r="E90" s="179" t="s">
        <v>373</v>
      </c>
      <c r="F90" s="180" t="s">
        <v>374</v>
      </c>
      <c r="G90" s="181" t="s">
        <v>186</v>
      </c>
      <c r="H90" s="182">
        <v>349</v>
      </c>
      <c r="I90" s="183"/>
      <c r="J90" s="184">
        <f>ROUND(I90*H90,2)</f>
        <v>0</v>
      </c>
      <c r="K90" s="180" t="s">
        <v>158</v>
      </c>
      <c r="L90" s="39"/>
      <c r="M90" s="185" t="s">
        <v>20</v>
      </c>
      <c r="N90" s="186" t="s">
        <v>47</v>
      </c>
      <c r="O90" s="64"/>
      <c r="P90" s="187">
        <f>O90*H90</f>
        <v>0</v>
      </c>
      <c r="Q90" s="187">
        <v>0</v>
      </c>
      <c r="R90" s="187">
        <f>Q90*H90</f>
        <v>0</v>
      </c>
      <c r="S90" s="187">
        <v>0</v>
      </c>
      <c r="T90" s="188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9" t="s">
        <v>179</v>
      </c>
      <c r="AT90" s="189" t="s">
        <v>154</v>
      </c>
      <c r="AU90" s="189" t="s">
        <v>84</v>
      </c>
      <c r="AY90" s="17" t="s">
        <v>150</v>
      </c>
      <c r="BE90" s="190">
        <f>IF(N90="základní",J90,0)</f>
        <v>0</v>
      </c>
      <c r="BF90" s="190">
        <f>IF(N90="snížená",J90,0)</f>
        <v>0</v>
      </c>
      <c r="BG90" s="190">
        <f>IF(N90="zákl. přenesená",J90,0)</f>
        <v>0</v>
      </c>
      <c r="BH90" s="190">
        <f>IF(N90="sníž. přenesená",J90,0)</f>
        <v>0</v>
      </c>
      <c r="BI90" s="190">
        <f>IF(N90="nulová",J90,0)</f>
        <v>0</v>
      </c>
      <c r="BJ90" s="17" t="s">
        <v>22</v>
      </c>
      <c r="BK90" s="190">
        <f>ROUND(I90*H90,2)</f>
        <v>0</v>
      </c>
      <c r="BL90" s="17" t="s">
        <v>179</v>
      </c>
      <c r="BM90" s="189" t="s">
        <v>375</v>
      </c>
    </row>
    <row r="91" spans="1:65" s="2" customFormat="1" ht="10">
      <c r="A91" s="34"/>
      <c r="B91" s="35"/>
      <c r="C91" s="36"/>
      <c r="D91" s="191" t="s">
        <v>161</v>
      </c>
      <c r="E91" s="36"/>
      <c r="F91" s="192" t="s">
        <v>376</v>
      </c>
      <c r="G91" s="36"/>
      <c r="H91" s="36"/>
      <c r="I91" s="193"/>
      <c r="J91" s="36"/>
      <c r="K91" s="36"/>
      <c r="L91" s="39"/>
      <c r="M91" s="194"/>
      <c r="N91" s="195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161</v>
      </c>
      <c r="AU91" s="17" t="s">
        <v>84</v>
      </c>
    </row>
    <row r="92" spans="1:65" s="13" customFormat="1" ht="10">
      <c r="B92" s="210"/>
      <c r="C92" s="211"/>
      <c r="D92" s="212" t="s">
        <v>377</v>
      </c>
      <c r="E92" s="213" t="s">
        <v>20</v>
      </c>
      <c r="F92" s="214" t="s">
        <v>378</v>
      </c>
      <c r="G92" s="211"/>
      <c r="H92" s="215">
        <v>17</v>
      </c>
      <c r="I92" s="216"/>
      <c r="J92" s="211"/>
      <c r="K92" s="211"/>
      <c r="L92" s="217"/>
      <c r="M92" s="218"/>
      <c r="N92" s="219"/>
      <c r="O92" s="219"/>
      <c r="P92" s="219"/>
      <c r="Q92" s="219"/>
      <c r="R92" s="219"/>
      <c r="S92" s="219"/>
      <c r="T92" s="220"/>
      <c r="AT92" s="221" t="s">
        <v>377</v>
      </c>
      <c r="AU92" s="221" t="s">
        <v>84</v>
      </c>
      <c r="AV92" s="13" t="s">
        <v>84</v>
      </c>
      <c r="AW92" s="13" t="s">
        <v>38</v>
      </c>
      <c r="AX92" s="13" t="s">
        <v>76</v>
      </c>
      <c r="AY92" s="221" t="s">
        <v>150</v>
      </c>
    </row>
    <row r="93" spans="1:65" s="13" customFormat="1" ht="10">
      <c r="B93" s="210"/>
      <c r="C93" s="211"/>
      <c r="D93" s="212" t="s">
        <v>377</v>
      </c>
      <c r="E93" s="213" t="s">
        <v>20</v>
      </c>
      <c r="F93" s="214" t="s">
        <v>379</v>
      </c>
      <c r="G93" s="211"/>
      <c r="H93" s="215">
        <v>36</v>
      </c>
      <c r="I93" s="216"/>
      <c r="J93" s="211"/>
      <c r="K93" s="211"/>
      <c r="L93" s="217"/>
      <c r="M93" s="218"/>
      <c r="N93" s="219"/>
      <c r="O93" s="219"/>
      <c r="P93" s="219"/>
      <c r="Q93" s="219"/>
      <c r="R93" s="219"/>
      <c r="S93" s="219"/>
      <c r="T93" s="220"/>
      <c r="AT93" s="221" t="s">
        <v>377</v>
      </c>
      <c r="AU93" s="221" t="s">
        <v>84</v>
      </c>
      <c r="AV93" s="13" t="s">
        <v>84</v>
      </c>
      <c r="AW93" s="13" t="s">
        <v>38</v>
      </c>
      <c r="AX93" s="13" t="s">
        <v>76</v>
      </c>
      <c r="AY93" s="221" t="s">
        <v>150</v>
      </c>
    </row>
    <row r="94" spans="1:65" s="13" customFormat="1" ht="10">
      <c r="B94" s="210"/>
      <c r="C94" s="211"/>
      <c r="D94" s="212" t="s">
        <v>377</v>
      </c>
      <c r="E94" s="213" t="s">
        <v>20</v>
      </c>
      <c r="F94" s="214" t="s">
        <v>380</v>
      </c>
      <c r="G94" s="211"/>
      <c r="H94" s="215">
        <v>296</v>
      </c>
      <c r="I94" s="216"/>
      <c r="J94" s="211"/>
      <c r="K94" s="211"/>
      <c r="L94" s="217"/>
      <c r="M94" s="218"/>
      <c r="N94" s="219"/>
      <c r="O94" s="219"/>
      <c r="P94" s="219"/>
      <c r="Q94" s="219"/>
      <c r="R94" s="219"/>
      <c r="S94" s="219"/>
      <c r="T94" s="220"/>
      <c r="AT94" s="221" t="s">
        <v>377</v>
      </c>
      <c r="AU94" s="221" t="s">
        <v>84</v>
      </c>
      <c r="AV94" s="13" t="s">
        <v>84</v>
      </c>
      <c r="AW94" s="13" t="s">
        <v>38</v>
      </c>
      <c r="AX94" s="13" t="s">
        <v>76</v>
      </c>
      <c r="AY94" s="221" t="s">
        <v>150</v>
      </c>
    </row>
    <row r="95" spans="1:65" s="14" customFormat="1" ht="10">
      <c r="B95" s="222"/>
      <c r="C95" s="223"/>
      <c r="D95" s="212" t="s">
        <v>377</v>
      </c>
      <c r="E95" s="224" t="s">
        <v>20</v>
      </c>
      <c r="F95" s="225" t="s">
        <v>381</v>
      </c>
      <c r="G95" s="223"/>
      <c r="H95" s="226">
        <v>349</v>
      </c>
      <c r="I95" s="227"/>
      <c r="J95" s="223"/>
      <c r="K95" s="223"/>
      <c r="L95" s="228"/>
      <c r="M95" s="229"/>
      <c r="N95" s="230"/>
      <c r="O95" s="230"/>
      <c r="P95" s="230"/>
      <c r="Q95" s="230"/>
      <c r="R95" s="230"/>
      <c r="S95" s="230"/>
      <c r="T95" s="231"/>
      <c r="AT95" s="232" t="s">
        <v>377</v>
      </c>
      <c r="AU95" s="232" t="s">
        <v>84</v>
      </c>
      <c r="AV95" s="14" t="s">
        <v>282</v>
      </c>
      <c r="AW95" s="14" t="s">
        <v>38</v>
      </c>
      <c r="AX95" s="14" t="s">
        <v>22</v>
      </c>
      <c r="AY95" s="232" t="s">
        <v>150</v>
      </c>
    </row>
    <row r="96" spans="1:65" s="2" customFormat="1" ht="24.15" customHeight="1">
      <c r="A96" s="34"/>
      <c r="B96" s="35"/>
      <c r="C96" s="178" t="s">
        <v>174</v>
      </c>
      <c r="D96" s="178" t="s">
        <v>154</v>
      </c>
      <c r="E96" s="179" t="s">
        <v>382</v>
      </c>
      <c r="F96" s="180" t="s">
        <v>383</v>
      </c>
      <c r="G96" s="181" t="s">
        <v>186</v>
      </c>
      <c r="H96" s="182">
        <v>292</v>
      </c>
      <c r="I96" s="183"/>
      <c r="J96" s="184">
        <f>ROUND(I96*H96,2)</f>
        <v>0</v>
      </c>
      <c r="K96" s="180" t="s">
        <v>158</v>
      </c>
      <c r="L96" s="39"/>
      <c r="M96" s="185" t="s">
        <v>20</v>
      </c>
      <c r="N96" s="186" t="s">
        <v>47</v>
      </c>
      <c r="O96" s="64"/>
      <c r="P96" s="187">
        <f>O96*H96</f>
        <v>0</v>
      </c>
      <c r="Q96" s="187">
        <v>0</v>
      </c>
      <c r="R96" s="187">
        <f>Q96*H96</f>
        <v>0</v>
      </c>
      <c r="S96" s="187">
        <v>0</v>
      </c>
      <c r="T96" s="188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9" t="s">
        <v>179</v>
      </c>
      <c r="AT96" s="189" t="s">
        <v>154</v>
      </c>
      <c r="AU96" s="189" t="s">
        <v>84</v>
      </c>
      <c r="AY96" s="17" t="s">
        <v>150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17" t="s">
        <v>22</v>
      </c>
      <c r="BK96" s="190">
        <f>ROUND(I96*H96,2)</f>
        <v>0</v>
      </c>
      <c r="BL96" s="17" t="s">
        <v>179</v>
      </c>
      <c r="BM96" s="189" t="s">
        <v>384</v>
      </c>
    </row>
    <row r="97" spans="1:65" s="2" customFormat="1" ht="10">
      <c r="A97" s="34"/>
      <c r="B97" s="35"/>
      <c r="C97" s="36"/>
      <c r="D97" s="191" t="s">
        <v>161</v>
      </c>
      <c r="E97" s="36"/>
      <c r="F97" s="192" t="s">
        <v>385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161</v>
      </c>
      <c r="AU97" s="17" t="s">
        <v>84</v>
      </c>
    </row>
    <row r="98" spans="1:65" s="13" customFormat="1" ht="10">
      <c r="B98" s="210"/>
      <c r="C98" s="211"/>
      <c r="D98" s="212" t="s">
        <v>377</v>
      </c>
      <c r="E98" s="213" t="s">
        <v>20</v>
      </c>
      <c r="F98" s="214" t="s">
        <v>386</v>
      </c>
      <c r="G98" s="211"/>
      <c r="H98" s="215">
        <v>12</v>
      </c>
      <c r="I98" s="216"/>
      <c r="J98" s="211"/>
      <c r="K98" s="211"/>
      <c r="L98" s="217"/>
      <c r="M98" s="218"/>
      <c r="N98" s="219"/>
      <c r="O98" s="219"/>
      <c r="P98" s="219"/>
      <c r="Q98" s="219"/>
      <c r="R98" s="219"/>
      <c r="S98" s="219"/>
      <c r="T98" s="220"/>
      <c r="AT98" s="221" t="s">
        <v>377</v>
      </c>
      <c r="AU98" s="221" t="s">
        <v>84</v>
      </c>
      <c r="AV98" s="13" t="s">
        <v>84</v>
      </c>
      <c r="AW98" s="13" t="s">
        <v>38</v>
      </c>
      <c r="AX98" s="13" t="s">
        <v>76</v>
      </c>
      <c r="AY98" s="221" t="s">
        <v>150</v>
      </c>
    </row>
    <row r="99" spans="1:65" s="13" customFormat="1" ht="10">
      <c r="B99" s="210"/>
      <c r="C99" s="211"/>
      <c r="D99" s="212" t="s">
        <v>377</v>
      </c>
      <c r="E99" s="213" t="s">
        <v>20</v>
      </c>
      <c r="F99" s="214" t="s">
        <v>387</v>
      </c>
      <c r="G99" s="211"/>
      <c r="H99" s="215">
        <v>280</v>
      </c>
      <c r="I99" s="216"/>
      <c r="J99" s="211"/>
      <c r="K99" s="211"/>
      <c r="L99" s="217"/>
      <c r="M99" s="218"/>
      <c r="N99" s="219"/>
      <c r="O99" s="219"/>
      <c r="P99" s="219"/>
      <c r="Q99" s="219"/>
      <c r="R99" s="219"/>
      <c r="S99" s="219"/>
      <c r="T99" s="220"/>
      <c r="AT99" s="221" t="s">
        <v>377</v>
      </c>
      <c r="AU99" s="221" t="s">
        <v>84</v>
      </c>
      <c r="AV99" s="13" t="s">
        <v>84</v>
      </c>
      <c r="AW99" s="13" t="s">
        <v>38</v>
      </c>
      <c r="AX99" s="13" t="s">
        <v>76</v>
      </c>
      <c r="AY99" s="221" t="s">
        <v>150</v>
      </c>
    </row>
    <row r="100" spans="1:65" s="14" customFormat="1" ht="10">
      <c r="B100" s="222"/>
      <c r="C100" s="223"/>
      <c r="D100" s="212" t="s">
        <v>377</v>
      </c>
      <c r="E100" s="224" t="s">
        <v>20</v>
      </c>
      <c r="F100" s="225" t="s">
        <v>381</v>
      </c>
      <c r="G100" s="223"/>
      <c r="H100" s="226">
        <v>292</v>
      </c>
      <c r="I100" s="227"/>
      <c r="J100" s="223"/>
      <c r="K100" s="223"/>
      <c r="L100" s="228"/>
      <c r="M100" s="229"/>
      <c r="N100" s="230"/>
      <c r="O100" s="230"/>
      <c r="P100" s="230"/>
      <c r="Q100" s="230"/>
      <c r="R100" s="230"/>
      <c r="S100" s="230"/>
      <c r="T100" s="231"/>
      <c r="AT100" s="232" t="s">
        <v>377</v>
      </c>
      <c r="AU100" s="232" t="s">
        <v>84</v>
      </c>
      <c r="AV100" s="14" t="s">
        <v>282</v>
      </c>
      <c r="AW100" s="14" t="s">
        <v>38</v>
      </c>
      <c r="AX100" s="14" t="s">
        <v>22</v>
      </c>
      <c r="AY100" s="232" t="s">
        <v>150</v>
      </c>
    </row>
    <row r="101" spans="1:65" s="2" customFormat="1" ht="16.5" customHeight="1">
      <c r="A101" s="34"/>
      <c r="B101" s="35"/>
      <c r="C101" s="196" t="s">
        <v>168</v>
      </c>
      <c r="D101" s="196" t="s">
        <v>175</v>
      </c>
      <c r="E101" s="197" t="s">
        <v>388</v>
      </c>
      <c r="F101" s="198" t="s">
        <v>389</v>
      </c>
      <c r="G101" s="199" t="s">
        <v>186</v>
      </c>
      <c r="H101" s="200">
        <v>349</v>
      </c>
      <c r="I101" s="201"/>
      <c r="J101" s="202">
        <f>ROUND(I101*H101,2)</f>
        <v>0</v>
      </c>
      <c r="K101" s="198" t="s">
        <v>158</v>
      </c>
      <c r="L101" s="203"/>
      <c r="M101" s="204" t="s">
        <v>20</v>
      </c>
      <c r="N101" s="205" t="s">
        <v>47</v>
      </c>
      <c r="O101" s="64"/>
      <c r="P101" s="187">
        <f>O101*H101</f>
        <v>0</v>
      </c>
      <c r="Q101" s="187">
        <v>1.2E-4</v>
      </c>
      <c r="R101" s="187">
        <f>Q101*H101</f>
        <v>4.1880000000000001E-2</v>
      </c>
      <c r="S101" s="187">
        <v>0</v>
      </c>
      <c r="T101" s="188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9" t="s">
        <v>178</v>
      </c>
      <c r="AT101" s="189" t="s">
        <v>175</v>
      </c>
      <c r="AU101" s="189" t="s">
        <v>84</v>
      </c>
      <c r="AY101" s="17" t="s">
        <v>150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7" t="s">
        <v>22</v>
      </c>
      <c r="BK101" s="190">
        <f>ROUND(I101*H101,2)</f>
        <v>0</v>
      </c>
      <c r="BL101" s="17" t="s">
        <v>179</v>
      </c>
      <c r="BM101" s="189" t="s">
        <v>390</v>
      </c>
    </row>
    <row r="102" spans="1:65" s="13" customFormat="1" ht="10">
      <c r="B102" s="210"/>
      <c r="C102" s="211"/>
      <c r="D102" s="212" t="s">
        <v>377</v>
      </c>
      <c r="E102" s="213" t="s">
        <v>20</v>
      </c>
      <c r="F102" s="214" t="s">
        <v>378</v>
      </c>
      <c r="G102" s="211"/>
      <c r="H102" s="215">
        <v>17</v>
      </c>
      <c r="I102" s="216"/>
      <c r="J102" s="211"/>
      <c r="K102" s="211"/>
      <c r="L102" s="217"/>
      <c r="M102" s="218"/>
      <c r="N102" s="219"/>
      <c r="O102" s="219"/>
      <c r="P102" s="219"/>
      <c r="Q102" s="219"/>
      <c r="R102" s="219"/>
      <c r="S102" s="219"/>
      <c r="T102" s="220"/>
      <c r="AT102" s="221" t="s">
        <v>377</v>
      </c>
      <c r="AU102" s="221" t="s">
        <v>84</v>
      </c>
      <c r="AV102" s="13" t="s">
        <v>84</v>
      </c>
      <c r="AW102" s="13" t="s">
        <v>38</v>
      </c>
      <c r="AX102" s="13" t="s">
        <v>76</v>
      </c>
      <c r="AY102" s="221" t="s">
        <v>150</v>
      </c>
    </row>
    <row r="103" spans="1:65" s="13" customFormat="1" ht="10">
      <c r="B103" s="210"/>
      <c r="C103" s="211"/>
      <c r="D103" s="212" t="s">
        <v>377</v>
      </c>
      <c r="E103" s="213" t="s">
        <v>20</v>
      </c>
      <c r="F103" s="214" t="s">
        <v>379</v>
      </c>
      <c r="G103" s="211"/>
      <c r="H103" s="215">
        <v>36</v>
      </c>
      <c r="I103" s="216"/>
      <c r="J103" s="211"/>
      <c r="K103" s="211"/>
      <c r="L103" s="217"/>
      <c r="M103" s="218"/>
      <c r="N103" s="219"/>
      <c r="O103" s="219"/>
      <c r="P103" s="219"/>
      <c r="Q103" s="219"/>
      <c r="R103" s="219"/>
      <c r="S103" s="219"/>
      <c r="T103" s="220"/>
      <c r="AT103" s="221" t="s">
        <v>377</v>
      </c>
      <c r="AU103" s="221" t="s">
        <v>84</v>
      </c>
      <c r="AV103" s="13" t="s">
        <v>84</v>
      </c>
      <c r="AW103" s="13" t="s">
        <v>38</v>
      </c>
      <c r="AX103" s="13" t="s">
        <v>76</v>
      </c>
      <c r="AY103" s="221" t="s">
        <v>150</v>
      </c>
    </row>
    <row r="104" spans="1:65" s="13" customFormat="1" ht="10">
      <c r="B104" s="210"/>
      <c r="C104" s="211"/>
      <c r="D104" s="212" t="s">
        <v>377</v>
      </c>
      <c r="E104" s="213" t="s">
        <v>20</v>
      </c>
      <c r="F104" s="214" t="s">
        <v>380</v>
      </c>
      <c r="G104" s="211"/>
      <c r="H104" s="215">
        <v>296</v>
      </c>
      <c r="I104" s="216"/>
      <c r="J104" s="211"/>
      <c r="K104" s="211"/>
      <c r="L104" s="217"/>
      <c r="M104" s="218"/>
      <c r="N104" s="219"/>
      <c r="O104" s="219"/>
      <c r="P104" s="219"/>
      <c r="Q104" s="219"/>
      <c r="R104" s="219"/>
      <c r="S104" s="219"/>
      <c r="T104" s="220"/>
      <c r="AT104" s="221" t="s">
        <v>377</v>
      </c>
      <c r="AU104" s="221" t="s">
        <v>84</v>
      </c>
      <c r="AV104" s="13" t="s">
        <v>84</v>
      </c>
      <c r="AW104" s="13" t="s">
        <v>38</v>
      </c>
      <c r="AX104" s="13" t="s">
        <v>76</v>
      </c>
      <c r="AY104" s="221" t="s">
        <v>150</v>
      </c>
    </row>
    <row r="105" spans="1:65" s="14" customFormat="1" ht="10">
      <c r="B105" s="222"/>
      <c r="C105" s="223"/>
      <c r="D105" s="212" t="s">
        <v>377</v>
      </c>
      <c r="E105" s="224" t="s">
        <v>20</v>
      </c>
      <c r="F105" s="225" t="s">
        <v>381</v>
      </c>
      <c r="G105" s="223"/>
      <c r="H105" s="226">
        <v>349</v>
      </c>
      <c r="I105" s="227"/>
      <c r="J105" s="223"/>
      <c r="K105" s="223"/>
      <c r="L105" s="228"/>
      <c r="M105" s="229"/>
      <c r="N105" s="230"/>
      <c r="O105" s="230"/>
      <c r="P105" s="230"/>
      <c r="Q105" s="230"/>
      <c r="R105" s="230"/>
      <c r="S105" s="230"/>
      <c r="T105" s="231"/>
      <c r="AT105" s="232" t="s">
        <v>377</v>
      </c>
      <c r="AU105" s="232" t="s">
        <v>84</v>
      </c>
      <c r="AV105" s="14" t="s">
        <v>282</v>
      </c>
      <c r="AW105" s="14" t="s">
        <v>38</v>
      </c>
      <c r="AX105" s="14" t="s">
        <v>22</v>
      </c>
      <c r="AY105" s="232" t="s">
        <v>150</v>
      </c>
    </row>
    <row r="106" spans="1:65" s="2" customFormat="1" ht="16.5" customHeight="1">
      <c r="A106" s="34"/>
      <c r="B106" s="35"/>
      <c r="C106" s="196" t="s">
        <v>163</v>
      </c>
      <c r="D106" s="196" t="s">
        <v>175</v>
      </c>
      <c r="E106" s="197" t="s">
        <v>391</v>
      </c>
      <c r="F106" s="198" t="s">
        <v>392</v>
      </c>
      <c r="G106" s="199" t="s">
        <v>186</v>
      </c>
      <c r="H106" s="200">
        <v>292</v>
      </c>
      <c r="I106" s="201"/>
      <c r="J106" s="202">
        <f>ROUND(I106*H106,2)</f>
        <v>0</v>
      </c>
      <c r="K106" s="198" t="s">
        <v>158</v>
      </c>
      <c r="L106" s="203"/>
      <c r="M106" s="204" t="s">
        <v>20</v>
      </c>
      <c r="N106" s="205" t="s">
        <v>47</v>
      </c>
      <c r="O106" s="64"/>
      <c r="P106" s="187">
        <f>O106*H106</f>
        <v>0</v>
      </c>
      <c r="Q106" s="187">
        <v>1.7000000000000001E-4</v>
      </c>
      <c r="R106" s="187">
        <f>Q106*H106</f>
        <v>4.9640000000000004E-2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178</v>
      </c>
      <c r="AT106" s="189" t="s">
        <v>175</v>
      </c>
      <c r="AU106" s="189" t="s">
        <v>84</v>
      </c>
      <c r="AY106" s="17" t="s">
        <v>150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7" t="s">
        <v>22</v>
      </c>
      <c r="BK106" s="190">
        <f>ROUND(I106*H106,2)</f>
        <v>0</v>
      </c>
      <c r="BL106" s="17" t="s">
        <v>179</v>
      </c>
      <c r="BM106" s="189" t="s">
        <v>393</v>
      </c>
    </row>
    <row r="107" spans="1:65" s="13" customFormat="1" ht="10">
      <c r="B107" s="210"/>
      <c r="C107" s="211"/>
      <c r="D107" s="212" t="s">
        <v>377</v>
      </c>
      <c r="E107" s="213" t="s">
        <v>20</v>
      </c>
      <c r="F107" s="214" t="s">
        <v>386</v>
      </c>
      <c r="G107" s="211"/>
      <c r="H107" s="215">
        <v>12</v>
      </c>
      <c r="I107" s="216"/>
      <c r="J107" s="211"/>
      <c r="K107" s="211"/>
      <c r="L107" s="217"/>
      <c r="M107" s="218"/>
      <c r="N107" s="219"/>
      <c r="O107" s="219"/>
      <c r="P107" s="219"/>
      <c r="Q107" s="219"/>
      <c r="R107" s="219"/>
      <c r="S107" s="219"/>
      <c r="T107" s="220"/>
      <c r="AT107" s="221" t="s">
        <v>377</v>
      </c>
      <c r="AU107" s="221" t="s">
        <v>84</v>
      </c>
      <c r="AV107" s="13" t="s">
        <v>84</v>
      </c>
      <c r="AW107" s="13" t="s">
        <v>38</v>
      </c>
      <c r="AX107" s="13" t="s">
        <v>76</v>
      </c>
      <c r="AY107" s="221" t="s">
        <v>150</v>
      </c>
    </row>
    <row r="108" spans="1:65" s="13" customFormat="1" ht="10">
      <c r="B108" s="210"/>
      <c r="C108" s="211"/>
      <c r="D108" s="212" t="s">
        <v>377</v>
      </c>
      <c r="E108" s="213" t="s">
        <v>20</v>
      </c>
      <c r="F108" s="214" t="s">
        <v>387</v>
      </c>
      <c r="G108" s="211"/>
      <c r="H108" s="215">
        <v>280</v>
      </c>
      <c r="I108" s="216"/>
      <c r="J108" s="211"/>
      <c r="K108" s="211"/>
      <c r="L108" s="217"/>
      <c r="M108" s="218"/>
      <c r="N108" s="219"/>
      <c r="O108" s="219"/>
      <c r="P108" s="219"/>
      <c r="Q108" s="219"/>
      <c r="R108" s="219"/>
      <c r="S108" s="219"/>
      <c r="T108" s="220"/>
      <c r="AT108" s="221" t="s">
        <v>377</v>
      </c>
      <c r="AU108" s="221" t="s">
        <v>84</v>
      </c>
      <c r="AV108" s="13" t="s">
        <v>84</v>
      </c>
      <c r="AW108" s="13" t="s">
        <v>38</v>
      </c>
      <c r="AX108" s="13" t="s">
        <v>76</v>
      </c>
      <c r="AY108" s="221" t="s">
        <v>150</v>
      </c>
    </row>
    <row r="109" spans="1:65" s="14" customFormat="1" ht="10">
      <c r="B109" s="222"/>
      <c r="C109" s="223"/>
      <c r="D109" s="212" t="s">
        <v>377</v>
      </c>
      <c r="E109" s="224" t="s">
        <v>20</v>
      </c>
      <c r="F109" s="225" t="s">
        <v>381</v>
      </c>
      <c r="G109" s="223"/>
      <c r="H109" s="226">
        <v>292</v>
      </c>
      <c r="I109" s="227"/>
      <c r="J109" s="223"/>
      <c r="K109" s="223"/>
      <c r="L109" s="228"/>
      <c r="M109" s="233"/>
      <c r="N109" s="234"/>
      <c r="O109" s="234"/>
      <c r="P109" s="234"/>
      <c r="Q109" s="234"/>
      <c r="R109" s="234"/>
      <c r="S109" s="234"/>
      <c r="T109" s="235"/>
      <c r="AT109" s="232" t="s">
        <v>377</v>
      </c>
      <c r="AU109" s="232" t="s">
        <v>84</v>
      </c>
      <c r="AV109" s="14" t="s">
        <v>282</v>
      </c>
      <c r="AW109" s="14" t="s">
        <v>38</v>
      </c>
      <c r="AX109" s="14" t="s">
        <v>22</v>
      </c>
      <c r="AY109" s="232" t="s">
        <v>150</v>
      </c>
    </row>
    <row r="110" spans="1:65" s="2" customFormat="1" ht="7" customHeight="1">
      <c r="A110" s="34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39"/>
      <c r="M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</sheetData>
  <sheetProtection algorithmName="SHA-512" hashValue="NqUVQTFjV4OXlYJo1/+dYckBZTzDhjIDMGfCTcv3Mn085vgXkYNNGsGRkvNjFEdtgaa2amn485VnGwpsK50mWw==" saltValue="ovp2cBnSz5iNq+VZ7M0QgTcNgMH5/OXw/twtZ5rkSqjtcBzsCjSuDom6dd7e8mwlWOkf+KHHKdLCkTQ5BSrrQA==" spinCount="100000" sheet="1" objects="1" scenarios="1" formatColumns="0" formatRows="0" autoFilter="0"/>
  <autoFilter ref="C86:K109" xr:uid="{00000000-0009-0000-0000-000003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300-000000000000}"/>
    <hyperlink ref="F97" r:id="rId2" xr:uid="{00000000-0004-0000-03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03"/>
  <sheetViews>
    <sheetView showGridLines="0" workbookViewId="0"/>
  </sheetViews>
  <sheetFormatPr defaultRowHeight="1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17" t="s">
        <v>98</v>
      </c>
    </row>
    <row r="3" spans="1:46" s="1" customFormat="1" ht="7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84</v>
      </c>
    </row>
    <row r="4" spans="1:46" s="1" customFormat="1" ht="25" customHeight="1">
      <c r="B4" s="20"/>
      <c r="D4" s="110" t="s">
        <v>108</v>
      </c>
      <c r="L4" s="20"/>
      <c r="M4" s="111" t="s">
        <v>10</v>
      </c>
      <c r="AT4" s="17" t="s">
        <v>4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81" t="str">
        <f>'Rekapitulace stavby'!K6</f>
        <v>Sanace vlhkého zdiva III. ZŠ ul. 8. května 63, Šumperk</v>
      </c>
      <c r="F7" s="382"/>
      <c r="G7" s="382"/>
      <c r="H7" s="382"/>
      <c r="L7" s="20"/>
    </row>
    <row r="8" spans="1:46" s="1" customFormat="1" ht="12" customHeight="1">
      <c r="B8" s="20"/>
      <c r="D8" s="112" t="s">
        <v>109</v>
      </c>
      <c r="L8" s="20"/>
    </row>
    <row r="9" spans="1:46" s="2" customFormat="1" ht="16.5" customHeight="1">
      <c r="A9" s="34"/>
      <c r="B9" s="39"/>
      <c r="C9" s="34"/>
      <c r="D9" s="34"/>
      <c r="E9" s="381" t="s">
        <v>110</v>
      </c>
      <c r="F9" s="383"/>
      <c r="G9" s="383"/>
      <c r="H9" s="383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111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84" t="s">
        <v>394</v>
      </c>
      <c r="F11" s="383"/>
      <c r="G11" s="383"/>
      <c r="H11" s="383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0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19</v>
      </c>
      <c r="E13" s="34"/>
      <c r="F13" s="103" t="s">
        <v>20</v>
      </c>
      <c r="G13" s="34"/>
      <c r="H13" s="34"/>
      <c r="I13" s="112" t="s">
        <v>21</v>
      </c>
      <c r="J13" s="103" t="s">
        <v>20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103" t="s">
        <v>24</v>
      </c>
      <c r="G14" s="34"/>
      <c r="H14" s="34"/>
      <c r="I14" s="112" t="s">
        <v>25</v>
      </c>
      <c r="J14" s="114" t="str">
        <f>'Rekapitulace stavby'!AN8</f>
        <v>23. 8. 2022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75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29</v>
      </c>
      <c r="E16" s="34"/>
      <c r="F16" s="34"/>
      <c r="G16" s="34"/>
      <c r="H16" s="34"/>
      <c r="I16" s="112" t="s">
        <v>30</v>
      </c>
      <c r="J16" s="103" t="str">
        <f>IF('Rekapitulace stavby'!AN10="","",'Rekapitulace stavby'!AN10)</f>
        <v/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tr">
        <f>IF('Rekapitulace stavby'!E11="","",'Rekapitulace stavby'!E11)</f>
        <v xml:space="preserve"> </v>
      </c>
      <c r="F17" s="34"/>
      <c r="G17" s="34"/>
      <c r="H17" s="34"/>
      <c r="I17" s="112" t="s">
        <v>31</v>
      </c>
      <c r="J17" s="103" t="str">
        <f>IF('Rekapitulace stavby'!AN11="","",'Rekapitulace stavby'!AN11)</f>
        <v/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7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32</v>
      </c>
      <c r="E19" s="34"/>
      <c r="F19" s="34"/>
      <c r="G19" s="34"/>
      <c r="H19" s="34"/>
      <c r="I19" s="112" t="s">
        <v>30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85" t="str">
        <f>'Rekapitulace stavby'!E14</f>
        <v>Vyplň údaj</v>
      </c>
      <c r="F20" s="386"/>
      <c r="G20" s="386"/>
      <c r="H20" s="386"/>
      <c r="I20" s="112" t="s">
        <v>31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7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34</v>
      </c>
      <c r="E22" s="34"/>
      <c r="F22" s="34"/>
      <c r="G22" s="34"/>
      <c r="H22" s="34"/>
      <c r="I22" s="112" t="s">
        <v>30</v>
      </c>
      <c r="J22" s="103" t="str">
        <f>IF('Rekapitulace stavby'!AN16="","",'Rekapitulace stavby'!AN16)</f>
        <v>29380995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stavby'!E17="","",'Rekapitulace stavby'!E17)</f>
        <v>PVLK PROJECT s.r.o.</v>
      </c>
      <c r="F23" s="34"/>
      <c r="G23" s="34"/>
      <c r="H23" s="34"/>
      <c r="I23" s="112" t="s">
        <v>31</v>
      </c>
      <c r="J23" s="103" t="str">
        <f>IF('Rekapitulace stavby'!AN17="","",'Rekapitulace stavby'!AN17)</f>
        <v>CZ29380995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7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39</v>
      </c>
      <c r="E25" s="34"/>
      <c r="F25" s="34"/>
      <c r="G25" s="34"/>
      <c r="H25" s="34"/>
      <c r="I25" s="112" t="s">
        <v>30</v>
      </c>
      <c r="J25" s="103" t="s">
        <v>35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36</v>
      </c>
      <c r="F26" s="34"/>
      <c r="G26" s="34"/>
      <c r="H26" s="34"/>
      <c r="I26" s="112" t="s">
        <v>31</v>
      </c>
      <c r="J26" s="103" t="s">
        <v>37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7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40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87" t="s">
        <v>20</v>
      </c>
      <c r="F29" s="387"/>
      <c r="G29" s="387"/>
      <c r="H29" s="387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7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7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4" customHeight="1">
      <c r="A32" s="34"/>
      <c r="B32" s="39"/>
      <c r="C32" s="34"/>
      <c r="D32" s="119" t="s">
        <v>42</v>
      </c>
      <c r="E32" s="34"/>
      <c r="F32" s="34"/>
      <c r="G32" s="34"/>
      <c r="H32" s="34"/>
      <c r="I32" s="34"/>
      <c r="J32" s="120">
        <f>ROUND(J87,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7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21" t="s">
        <v>44</v>
      </c>
      <c r="G34" s="34"/>
      <c r="H34" s="34"/>
      <c r="I34" s="121" t="s">
        <v>43</v>
      </c>
      <c r="J34" s="121" t="s">
        <v>45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22" t="s">
        <v>46</v>
      </c>
      <c r="E35" s="112" t="s">
        <v>47</v>
      </c>
      <c r="F35" s="123">
        <f>ROUND((SUM(BE87:BE102)),  2)</f>
        <v>0</v>
      </c>
      <c r="G35" s="34"/>
      <c r="H35" s="34"/>
      <c r="I35" s="124">
        <v>0.21</v>
      </c>
      <c r="J35" s="123">
        <f>ROUND(((SUM(BE87:BE102))*I35),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12" t="s">
        <v>48</v>
      </c>
      <c r="F36" s="123">
        <f>ROUND((SUM(BF87:BF102)),  2)</f>
        <v>0</v>
      </c>
      <c r="G36" s="34"/>
      <c r="H36" s="34"/>
      <c r="I36" s="124">
        <v>0.15</v>
      </c>
      <c r="J36" s="123">
        <f>ROUND(((SUM(BF87:BF102))*I36),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2" t="s">
        <v>49</v>
      </c>
      <c r="F37" s="123">
        <f>ROUND((SUM(BG87:BG102)),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9"/>
      <c r="C38" s="34"/>
      <c r="D38" s="34"/>
      <c r="E38" s="112" t="s">
        <v>50</v>
      </c>
      <c r="F38" s="123">
        <f>ROUND((SUM(BH87:BH102)),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12" t="s">
        <v>51</v>
      </c>
      <c r="F39" s="123">
        <f>ROUND((SUM(BI87:BI102)),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7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4" customHeight="1">
      <c r="A41" s="34"/>
      <c r="B41" s="39"/>
      <c r="C41" s="125"/>
      <c r="D41" s="126" t="s">
        <v>52</v>
      </c>
      <c r="E41" s="127"/>
      <c r="F41" s="127"/>
      <c r="G41" s="128" t="s">
        <v>53</v>
      </c>
      <c r="H41" s="129" t="s">
        <v>54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7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5" customHeight="1">
      <c r="A47" s="34"/>
      <c r="B47" s="35"/>
      <c r="C47" s="23" t="s">
        <v>113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7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88" t="str">
        <f>E7</f>
        <v>Sanace vlhkého zdiva III. ZŠ ul. 8. května 63, Šumperk</v>
      </c>
      <c r="F50" s="389"/>
      <c r="G50" s="389"/>
      <c r="H50" s="389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109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88" t="s">
        <v>110</v>
      </c>
      <c r="F52" s="390"/>
      <c r="G52" s="390"/>
      <c r="H52" s="390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111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37" t="str">
        <f>E11</f>
        <v>NNV-RZ - Vnitřní silnoproudé rozvody - Rozváděče</v>
      </c>
      <c r="F54" s="390"/>
      <c r="G54" s="390"/>
      <c r="H54" s="390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7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23</v>
      </c>
      <c r="D56" s="36"/>
      <c r="E56" s="36"/>
      <c r="F56" s="27" t="str">
        <f>F14</f>
        <v xml:space="preserve"> </v>
      </c>
      <c r="G56" s="36"/>
      <c r="H56" s="36"/>
      <c r="I56" s="29" t="s">
        <v>25</v>
      </c>
      <c r="J56" s="59" t="str">
        <f>IF(J14="","",J14)</f>
        <v>23. 8. 2022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7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65" customHeight="1">
      <c r="A58" s="34"/>
      <c r="B58" s="35"/>
      <c r="C58" s="29" t="s">
        <v>29</v>
      </c>
      <c r="D58" s="36"/>
      <c r="E58" s="36"/>
      <c r="F58" s="27" t="str">
        <f>E17</f>
        <v xml:space="preserve"> </v>
      </c>
      <c r="G58" s="36"/>
      <c r="H58" s="36"/>
      <c r="I58" s="29" t="s">
        <v>34</v>
      </c>
      <c r="J58" s="32" t="str">
        <f>E23</f>
        <v>PVLK PROJECT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5.65" customHeight="1">
      <c r="A59" s="34"/>
      <c r="B59" s="35"/>
      <c r="C59" s="29" t="s">
        <v>32</v>
      </c>
      <c r="D59" s="36"/>
      <c r="E59" s="36"/>
      <c r="F59" s="27" t="str">
        <f>IF(E20="","",E20)</f>
        <v>Vyplň údaj</v>
      </c>
      <c r="G59" s="36"/>
      <c r="H59" s="36"/>
      <c r="I59" s="29" t="s">
        <v>39</v>
      </c>
      <c r="J59" s="32" t="str">
        <f>E26</f>
        <v>PVLK PROJECT s.r.o.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2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114</v>
      </c>
      <c r="D61" s="137"/>
      <c r="E61" s="137"/>
      <c r="F61" s="137"/>
      <c r="G61" s="137"/>
      <c r="H61" s="137"/>
      <c r="I61" s="137"/>
      <c r="J61" s="138" t="s">
        <v>115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2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75" customHeight="1">
      <c r="A63" s="34"/>
      <c r="B63" s="35"/>
      <c r="C63" s="139" t="s">
        <v>74</v>
      </c>
      <c r="D63" s="36"/>
      <c r="E63" s="36"/>
      <c r="F63" s="36"/>
      <c r="G63" s="36"/>
      <c r="H63" s="36"/>
      <c r="I63" s="36"/>
      <c r="J63" s="77">
        <f>J87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116</v>
      </c>
    </row>
    <row r="64" spans="1:47" s="9" customFormat="1" ht="25" customHeight="1">
      <c r="B64" s="140"/>
      <c r="C64" s="141"/>
      <c r="D64" s="142" t="s">
        <v>117</v>
      </c>
      <c r="E64" s="143"/>
      <c r="F64" s="143"/>
      <c r="G64" s="143"/>
      <c r="H64" s="143"/>
      <c r="I64" s="143"/>
      <c r="J64" s="144">
        <f>J88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395</v>
      </c>
      <c r="E65" s="148"/>
      <c r="F65" s="148"/>
      <c r="G65" s="148"/>
      <c r="H65" s="148"/>
      <c r="I65" s="148"/>
      <c r="J65" s="149">
        <f>J89</f>
        <v>0</v>
      </c>
      <c r="K65" s="97"/>
      <c r="L65" s="150"/>
    </row>
    <row r="66" spans="1:31" s="2" customFormat="1" ht="21.75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13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7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7" customHeight="1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5" customHeight="1">
      <c r="A72" s="34"/>
      <c r="B72" s="35"/>
      <c r="C72" s="23" t="s">
        <v>135</v>
      </c>
      <c r="D72" s="36"/>
      <c r="E72" s="36"/>
      <c r="F72" s="36"/>
      <c r="G72" s="36"/>
      <c r="H72" s="3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7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16</v>
      </c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88" t="str">
        <f>E7</f>
        <v>Sanace vlhkého zdiva III. ZŠ ul. 8. května 63, Šumperk</v>
      </c>
      <c r="F75" s="389"/>
      <c r="G75" s="389"/>
      <c r="H75" s="389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1" customFormat="1" ht="12" customHeight="1">
      <c r="B76" s="21"/>
      <c r="C76" s="29" t="s">
        <v>109</v>
      </c>
      <c r="D76" s="22"/>
      <c r="E76" s="22"/>
      <c r="F76" s="22"/>
      <c r="G76" s="22"/>
      <c r="H76" s="22"/>
      <c r="I76" s="22"/>
      <c r="J76" s="22"/>
      <c r="K76" s="22"/>
      <c r="L76" s="20"/>
    </row>
    <row r="77" spans="1:31" s="2" customFormat="1" ht="16.5" customHeight="1">
      <c r="A77" s="34"/>
      <c r="B77" s="35"/>
      <c r="C77" s="36"/>
      <c r="D77" s="36"/>
      <c r="E77" s="388" t="s">
        <v>110</v>
      </c>
      <c r="F77" s="390"/>
      <c r="G77" s="390"/>
      <c r="H77" s="390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111</v>
      </c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337" t="str">
        <f>E11</f>
        <v>NNV-RZ - Vnitřní silnoproudé rozvody - Rozváděče</v>
      </c>
      <c r="F79" s="390"/>
      <c r="G79" s="390"/>
      <c r="H79" s="390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7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23</v>
      </c>
      <c r="D81" s="36"/>
      <c r="E81" s="36"/>
      <c r="F81" s="27" t="str">
        <f>F14</f>
        <v xml:space="preserve"> </v>
      </c>
      <c r="G81" s="36"/>
      <c r="H81" s="36"/>
      <c r="I81" s="29" t="s">
        <v>25</v>
      </c>
      <c r="J81" s="59" t="str">
        <f>IF(J14="","",J14)</f>
        <v>23. 8. 2022</v>
      </c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7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25.65" customHeight="1">
      <c r="A83" s="34"/>
      <c r="B83" s="35"/>
      <c r="C83" s="29" t="s">
        <v>29</v>
      </c>
      <c r="D83" s="36"/>
      <c r="E83" s="36"/>
      <c r="F83" s="27" t="str">
        <f>E17</f>
        <v xml:space="preserve"> </v>
      </c>
      <c r="G83" s="36"/>
      <c r="H83" s="36"/>
      <c r="I83" s="29" t="s">
        <v>34</v>
      </c>
      <c r="J83" s="32" t="str">
        <f>E23</f>
        <v>PVLK PROJECT s.r.o.</v>
      </c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25.65" customHeight="1">
      <c r="A84" s="34"/>
      <c r="B84" s="35"/>
      <c r="C84" s="29" t="s">
        <v>32</v>
      </c>
      <c r="D84" s="36"/>
      <c r="E84" s="36"/>
      <c r="F84" s="27" t="str">
        <f>IF(E20="","",E20)</f>
        <v>Vyplň údaj</v>
      </c>
      <c r="G84" s="36"/>
      <c r="H84" s="36"/>
      <c r="I84" s="29" t="s">
        <v>39</v>
      </c>
      <c r="J84" s="32" t="str">
        <f>E26</f>
        <v>PVLK PROJECT s.r.o.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2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51"/>
      <c r="B86" s="152"/>
      <c r="C86" s="153" t="s">
        <v>136</v>
      </c>
      <c r="D86" s="154" t="s">
        <v>61</v>
      </c>
      <c r="E86" s="154" t="s">
        <v>57</v>
      </c>
      <c r="F86" s="154" t="s">
        <v>58</v>
      </c>
      <c r="G86" s="154" t="s">
        <v>137</v>
      </c>
      <c r="H86" s="154" t="s">
        <v>138</v>
      </c>
      <c r="I86" s="154" t="s">
        <v>139</v>
      </c>
      <c r="J86" s="154" t="s">
        <v>115</v>
      </c>
      <c r="K86" s="155" t="s">
        <v>140</v>
      </c>
      <c r="L86" s="156"/>
      <c r="M86" s="68" t="s">
        <v>20</v>
      </c>
      <c r="N86" s="69" t="s">
        <v>46</v>
      </c>
      <c r="O86" s="69" t="s">
        <v>141</v>
      </c>
      <c r="P86" s="69" t="s">
        <v>142</v>
      </c>
      <c r="Q86" s="69" t="s">
        <v>143</v>
      </c>
      <c r="R86" s="69" t="s">
        <v>144</v>
      </c>
      <c r="S86" s="69" t="s">
        <v>145</v>
      </c>
      <c r="T86" s="70" t="s">
        <v>146</v>
      </c>
      <c r="U86" s="151"/>
      <c r="V86" s="151"/>
      <c r="W86" s="151"/>
      <c r="X86" s="151"/>
      <c r="Y86" s="151"/>
      <c r="Z86" s="151"/>
      <c r="AA86" s="151"/>
      <c r="AB86" s="151"/>
      <c r="AC86" s="151"/>
      <c r="AD86" s="151"/>
      <c r="AE86" s="151"/>
    </row>
    <row r="87" spans="1:65" s="2" customFormat="1" ht="22.75" customHeight="1">
      <c r="A87" s="34"/>
      <c r="B87" s="35"/>
      <c r="C87" s="75" t="s">
        <v>147</v>
      </c>
      <c r="D87" s="36"/>
      <c r="E87" s="36"/>
      <c r="F87" s="36"/>
      <c r="G87" s="36"/>
      <c r="H87" s="36"/>
      <c r="I87" s="36"/>
      <c r="J87" s="157">
        <f>BK87</f>
        <v>0</v>
      </c>
      <c r="K87" s="36"/>
      <c r="L87" s="39"/>
      <c r="M87" s="71"/>
      <c r="N87" s="158"/>
      <c r="O87" s="72"/>
      <c r="P87" s="159">
        <f>P88</f>
        <v>0</v>
      </c>
      <c r="Q87" s="72"/>
      <c r="R87" s="159">
        <f>R88</f>
        <v>0</v>
      </c>
      <c r="S87" s="72"/>
      <c r="T87" s="160">
        <f>T88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75</v>
      </c>
      <c r="AU87" s="17" t="s">
        <v>116</v>
      </c>
      <c r="BK87" s="161">
        <f>BK88</f>
        <v>0</v>
      </c>
    </row>
    <row r="88" spans="1:65" s="12" customFormat="1" ht="25.9" customHeight="1">
      <c r="B88" s="162"/>
      <c r="C88" s="163"/>
      <c r="D88" s="164" t="s">
        <v>75</v>
      </c>
      <c r="E88" s="165" t="s">
        <v>148</v>
      </c>
      <c r="F88" s="165" t="s">
        <v>149</v>
      </c>
      <c r="G88" s="163"/>
      <c r="H88" s="163"/>
      <c r="I88" s="166"/>
      <c r="J88" s="167">
        <f>BK88</f>
        <v>0</v>
      </c>
      <c r="K88" s="163"/>
      <c r="L88" s="168"/>
      <c r="M88" s="169"/>
      <c r="N88" s="170"/>
      <c r="O88" s="170"/>
      <c r="P88" s="171">
        <f>P89</f>
        <v>0</v>
      </c>
      <c r="Q88" s="170"/>
      <c r="R88" s="171">
        <f>R89</f>
        <v>0</v>
      </c>
      <c r="S88" s="170"/>
      <c r="T88" s="172">
        <f>T89</f>
        <v>0</v>
      </c>
      <c r="AR88" s="173" t="s">
        <v>84</v>
      </c>
      <c r="AT88" s="174" t="s">
        <v>75</v>
      </c>
      <c r="AU88" s="174" t="s">
        <v>76</v>
      </c>
      <c r="AY88" s="173" t="s">
        <v>150</v>
      </c>
      <c r="BK88" s="175">
        <f>BK89</f>
        <v>0</v>
      </c>
    </row>
    <row r="89" spans="1:65" s="12" customFormat="1" ht="22.75" customHeight="1">
      <c r="B89" s="162"/>
      <c r="C89" s="163"/>
      <c r="D89" s="164" t="s">
        <v>75</v>
      </c>
      <c r="E89" s="176" t="s">
        <v>396</v>
      </c>
      <c r="F89" s="176" t="s">
        <v>397</v>
      </c>
      <c r="G89" s="163"/>
      <c r="H89" s="163"/>
      <c r="I89" s="166"/>
      <c r="J89" s="177">
        <f>BK89</f>
        <v>0</v>
      </c>
      <c r="K89" s="163"/>
      <c r="L89" s="168"/>
      <c r="M89" s="169"/>
      <c r="N89" s="170"/>
      <c r="O89" s="170"/>
      <c r="P89" s="171">
        <f>SUM(P90:P102)</f>
        <v>0</v>
      </c>
      <c r="Q89" s="170"/>
      <c r="R89" s="171">
        <f>SUM(R90:R102)</f>
        <v>0</v>
      </c>
      <c r="S89" s="170"/>
      <c r="T89" s="172">
        <f>SUM(T90:T102)</f>
        <v>0</v>
      </c>
      <c r="AR89" s="173" t="s">
        <v>282</v>
      </c>
      <c r="AT89" s="174" t="s">
        <v>75</v>
      </c>
      <c r="AU89" s="174" t="s">
        <v>22</v>
      </c>
      <c r="AY89" s="173" t="s">
        <v>150</v>
      </c>
      <c r="BK89" s="175">
        <f>SUM(BK90:BK102)</f>
        <v>0</v>
      </c>
    </row>
    <row r="90" spans="1:65" s="2" customFormat="1" ht="21.75" customHeight="1">
      <c r="A90" s="34"/>
      <c r="B90" s="35"/>
      <c r="C90" s="178" t="s">
        <v>398</v>
      </c>
      <c r="D90" s="178" t="s">
        <v>154</v>
      </c>
      <c r="E90" s="179" t="s">
        <v>399</v>
      </c>
      <c r="F90" s="180" t="s">
        <v>400</v>
      </c>
      <c r="G90" s="181" t="s">
        <v>157</v>
      </c>
      <c r="H90" s="182">
        <v>2</v>
      </c>
      <c r="I90" s="183"/>
      <c r="J90" s="184">
        <f>ROUND(I90*H90,2)</f>
        <v>0</v>
      </c>
      <c r="K90" s="180" t="s">
        <v>158</v>
      </c>
      <c r="L90" s="39"/>
      <c r="M90" s="185" t="s">
        <v>20</v>
      </c>
      <c r="N90" s="186" t="s">
        <v>47</v>
      </c>
      <c r="O90" s="64"/>
      <c r="P90" s="187">
        <f>O90*H90</f>
        <v>0</v>
      </c>
      <c r="Q90" s="187">
        <v>0</v>
      </c>
      <c r="R90" s="187">
        <f>Q90*H90</f>
        <v>0</v>
      </c>
      <c r="S90" s="187">
        <v>0</v>
      </c>
      <c r="T90" s="188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9" t="s">
        <v>179</v>
      </c>
      <c r="AT90" s="189" t="s">
        <v>154</v>
      </c>
      <c r="AU90" s="189" t="s">
        <v>84</v>
      </c>
      <c r="AY90" s="17" t="s">
        <v>150</v>
      </c>
      <c r="BE90" s="190">
        <f>IF(N90="základní",J90,0)</f>
        <v>0</v>
      </c>
      <c r="BF90" s="190">
        <f>IF(N90="snížená",J90,0)</f>
        <v>0</v>
      </c>
      <c r="BG90" s="190">
        <f>IF(N90="zákl. přenesená",J90,0)</f>
        <v>0</v>
      </c>
      <c r="BH90" s="190">
        <f>IF(N90="sníž. přenesená",J90,0)</f>
        <v>0</v>
      </c>
      <c r="BI90" s="190">
        <f>IF(N90="nulová",J90,0)</f>
        <v>0</v>
      </c>
      <c r="BJ90" s="17" t="s">
        <v>22</v>
      </c>
      <c r="BK90" s="190">
        <f>ROUND(I90*H90,2)</f>
        <v>0</v>
      </c>
      <c r="BL90" s="17" t="s">
        <v>179</v>
      </c>
      <c r="BM90" s="189" t="s">
        <v>401</v>
      </c>
    </row>
    <row r="91" spans="1:65" s="2" customFormat="1" ht="10">
      <c r="A91" s="34"/>
      <c r="B91" s="35"/>
      <c r="C91" s="36"/>
      <c r="D91" s="191" t="s">
        <v>161</v>
      </c>
      <c r="E91" s="36"/>
      <c r="F91" s="192" t="s">
        <v>402</v>
      </c>
      <c r="G91" s="36"/>
      <c r="H91" s="36"/>
      <c r="I91" s="193"/>
      <c r="J91" s="36"/>
      <c r="K91" s="36"/>
      <c r="L91" s="39"/>
      <c r="M91" s="194"/>
      <c r="N91" s="195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161</v>
      </c>
      <c r="AU91" s="17" t="s">
        <v>84</v>
      </c>
    </row>
    <row r="92" spans="1:65" s="2" customFormat="1" ht="16.5" customHeight="1">
      <c r="A92" s="34"/>
      <c r="B92" s="35"/>
      <c r="C92" s="178" t="s">
        <v>403</v>
      </c>
      <c r="D92" s="178" t="s">
        <v>154</v>
      </c>
      <c r="E92" s="179" t="s">
        <v>211</v>
      </c>
      <c r="F92" s="180" t="s">
        <v>212</v>
      </c>
      <c r="G92" s="181" t="s">
        <v>213</v>
      </c>
      <c r="H92" s="182">
        <v>16</v>
      </c>
      <c r="I92" s="183"/>
      <c r="J92" s="184">
        <f>ROUND(I92*H92,2)</f>
        <v>0</v>
      </c>
      <c r="K92" s="180" t="s">
        <v>158</v>
      </c>
      <c r="L92" s="39"/>
      <c r="M92" s="185" t="s">
        <v>20</v>
      </c>
      <c r="N92" s="186" t="s">
        <v>47</v>
      </c>
      <c r="O92" s="64"/>
      <c r="P92" s="187">
        <f>O92*H92</f>
        <v>0</v>
      </c>
      <c r="Q92" s="187">
        <v>0</v>
      </c>
      <c r="R92" s="187">
        <f>Q92*H92</f>
        <v>0</v>
      </c>
      <c r="S92" s="187">
        <v>0</v>
      </c>
      <c r="T92" s="188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9" t="s">
        <v>159</v>
      </c>
      <c r="AT92" s="189" t="s">
        <v>154</v>
      </c>
      <c r="AU92" s="189" t="s">
        <v>84</v>
      </c>
      <c r="AY92" s="17" t="s">
        <v>150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17" t="s">
        <v>22</v>
      </c>
      <c r="BK92" s="190">
        <f>ROUND(I92*H92,2)</f>
        <v>0</v>
      </c>
      <c r="BL92" s="17" t="s">
        <v>159</v>
      </c>
      <c r="BM92" s="189" t="s">
        <v>404</v>
      </c>
    </row>
    <row r="93" spans="1:65" s="2" customFormat="1" ht="10">
      <c r="A93" s="34"/>
      <c r="B93" s="35"/>
      <c r="C93" s="36"/>
      <c r="D93" s="191" t="s">
        <v>161</v>
      </c>
      <c r="E93" s="36"/>
      <c r="F93" s="192" t="s">
        <v>215</v>
      </c>
      <c r="G93" s="36"/>
      <c r="H93" s="36"/>
      <c r="I93" s="193"/>
      <c r="J93" s="36"/>
      <c r="K93" s="36"/>
      <c r="L93" s="39"/>
      <c r="M93" s="194"/>
      <c r="N93" s="195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161</v>
      </c>
      <c r="AU93" s="17" t="s">
        <v>84</v>
      </c>
    </row>
    <row r="94" spans="1:65" s="2" customFormat="1" ht="24.15" customHeight="1">
      <c r="A94" s="34"/>
      <c r="B94" s="35"/>
      <c r="C94" s="196" t="s">
        <v>256</v>
      </c>
      <c r="D94" s="196" t="s">
        <v>175</v>
      </c>
      <c r="E94" s="197" t="s">
        <v>405</v>
      </c>
      <c r="F94" s="198" t="s">
        <v>406</v>
      </c>
      <c r="G94" s="199" t="s">
        <v>345</v>
      </c>
      <c r="H94" s="200">
        <v>2</v>
      </c>
      <c r="I94" s="201"/>
      <c r="J94" s="202">
        <f t="shared" ref="J94:J102" si="0">ROUND(I94*H94,2)</f>
        <v>0</v>
      </c>
      <c r="K94" s="198" t="s">
        <v>192</v>
      </c>
      <c r="L94" s="203"/>
      <c r="M94" s="204" t="s">
        <v>20</v>
      </c>
      <c r="N94" s="205" t="s">
        <v>47</v>
      </c>
      <c r="O94" s="64"/>
      <c r="P94" s="187">
        <f t="shared" ref="P94:P102" si="1">O94*H94</f>
        <v>0</v>
      </c>
      <c r="Q94" s="187">
        <v>0</v>
      </c>
      <c r="R94" s="187">
        <f t="shared" ref="R94:R102" si="2">Q94*H94</f>
        <v>0</v>
      </c>
      <c r="S94" s="187">
        <v>0</v>
      </c>
      <c r="T94" s="188">
        <f t="shared" ref="T94:T102" si="3"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9" t="s">
        <v>178</v>
      </c>
      <c r="AT94" s="189" t="s">
        <v>175</v>
      </c>
      <c r="AU94" s="189" t="s">
        <v>84</v>
      </c>
      <c r="AY94" s="17" t="s">
        <v>150</v>
      </c>
      <c r="BE94" s="190">
        <f t="shared" ref="BE94:BE102" si="4">IF(N94="základní",J94,0)</f>
        <v>0</v>
      </c>
      <c r="BF94" s="190">
        <f t="shared" ref="BF94:BF102" si="5">IF(N94="snížená",J94,0)</f>
        <v>0</v>
      </c>
      <c r="BG94" s="190">
        <f t="shared" ref="BG94:BG102" si="6">IF(N94="zákl. přenesená",J94,0)</f>
        <v>0</v>
      </c>
      <c r="BH94" s="190">
        <f t="shared" ref="BH94:BH102" si="7">IF(N94="sníž. přenesená",J94,0)</f>
        <v>0</v>
      </c>
      <c r="BI94" s="190">
        <f t="shared" ref="BI94:BI102" si="8">IF(N94="nulová",J94,0)</f>
        <v>0</v>
      </c>
      <c r="BJ94" s="17" t="s">
        <v>22</v>
      </c>
      <c r="BK94" s="190">
        <f t="shared" ref="BK94:BK102" si="9">ROUND(I94*H94,2)</f>
        <v>0</v>
      </c>
      <c r="BL94" s="17" t="s">
        <v>179</v>
      </c>
      <c r="BM94" s="189" t="s">
        <v>407</v>
      </c>
    </row>
    <row r="95" spans="1:65" s="2" customFormat="1" ht="24.15" customHeight="1">
      <c r="A95" s="34"/>
      <c r="B95" s="35"/>
      <c r="C95" s="196" t="s">
        <v>408</v>
      </c>
      <c r="D95" s="196" t="s">
        <v>175</v>
      </c>
      <c r="E95" s="197" t="s">
        <v>409</v>
      </c>
      <c r="F95" s="198" t="s">
        <v>410</v>
      </c>
      <c r="G95" s="199" t="s">
        <v>345</v>
      </c>
      <c r="H95" s="200">
        <v>1</v>
      </c>
      <c r="I95" s="201"/>
      <c r="J95" s="202">
        <f t="shared" si="0"/>
        <v>0</v>
      </c>
      <c r="K95" s="198" t="s">
        <v>192</v>
      </c>
      <c r="L95" s="203"/>
      <c r="M95" s="204" t="s">
        <v>20</v>
      </c>
      <c r="N95" s="205" t="s">
        <v>47</v>
      </c>
      <c r="O95" s="64"/>
      <c r="P95" s="187">
        <f t="shared" si="1"/>
        <v>0</v>
      </c>
      <c r="Q95" s="187">
        <v>0</v>
      </c>
      <c r="R95" s="187">
        <f t="shared" si="2"/>
        <v>0</v>
      </c>
      <c r="S95" s="187">
        <v>0</v>
      </c>
      <c r="T95" s="188">
        <f t="shared" si="3"/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9" t="s">
        <v>178</v>
      </c>
      <c r="AT95" s="189" t="s">
        <v>175</v>
      </c>
      <c r="AU95" s="189" t="s">
        <v>84</v>
      </c>
      <c r="AY95" s="17" t="s">
        <v>150</v>
      </c>
      <c r="BE95" s="190">
        <f t="shared" si="4"/>
        <v>0</v>
      </c>
      <c r="BF95" s="190">
        <f t="shared" si="5"/>
        <v>0</v>
      </c>
      <c r="BG95" s="190">
        <f t="shared" si="6"/>
        <v>0</v>
      </c>
      <c r="BH95" s="190">
        <f t="shared" si="7"/>
        <v>0</v>
      </c>
      <c r="BI95" s="190">
        <f t="shared" si="8"/>
        <v>0</v>
      </c>
      <c r="BJ95" s="17" t="s">
        <v>22</v>
      </c>
      <c r="BK95" s="190">
        <f t="shared" si="9"/>
        <v>0</v>
      </c>
      <c r="BL95" s="17" t="s">
        <v>179</v>
      </c>
      <c r="BM95" s="189" t="s">
        <v>411</v>
      </c>
    </row>
    <row r="96" spans="1:65" s="2" customFormat="1" ht="24.15" customHeight="1">
      <c r="A96" s="34"/>
      <c r="B96" s="35"/>
      <c r="C96" s="196" t="s">
        <v>412</v>
      </c>
      <c r="D96" s="196" t="s">
        <v>175</v>
      </c>
      <c r="E96" s="197" t="s">
        <v>413</v>
      </c>
      <c r="F96" s="198" t="s">
        <v>414</v>
      </c>
      <c r="G96" s="199" t="s">
        <v>345</v>
      </c>
      <c r="H96" s="200">
        <v>1</v>
      </c>
      <c r="I96" s="201"/>
      <c r="J96" s="202">
        <f t="shared" si="0"/>
        <v>0</v>
      </c>
      <c r="K96" s="198" t="s">
        <v>192</v>
      </c>
      <c r="L96" s="203"/>
      <c r="M96" s="204" t="s">
        <v>20</v>
      </c>
      <c r="N96" s="205" t="s">
        <v>47</v>
      </c>
      <c r="O96" s="64"/>
      <c r="P96" s="187">
        <f t="shared" si="1"/>
        <v>0</v>
      </c>
      <c r="Q96" s="187">
        <v>0</v>
      </c>
      <c r="R96" s="187">
        <f t="shared" si="2"/>
        <v>0</v>
      </c>
      <c r="S96" s="187">
        <v>0</v>
      </c>
      <c r="T96" s="188">
        <f t="shared" si="3"/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9" t="s">
        <v>178</v>
      </c>
      <c r="AT96" s="189" t="s">
        <v>175</v>
      </c>
      <c r="AU96" s="189" t="s">
        <v>84</v>
      </c>
      <c r="AY96" s="17" t="s">
        <v>150</v>
      </c>
      <c r="BE96" s="190">
        <f t="shared" si="4"/>
        <v>0</v>
      </c>
      <c r="BF96" s="190">
        <f t="shared" si="5"/>
        <v>0</v>
      </c>
      <c r="BG96" s="190">
        <f t="shared" si="6"/>
        <v>0</v>
      </c>
      <c r="BH96" s="190">
        <f t="shared" si="7"/>
        <v>0</v>
      </c>
      <c r="BI96" s="190">
        <f t="shared" si="8"/>
        <v>0</v>
      </c>
      <c r="BJ96" s="17" t="s">
        <v>22</v>
      </c>
      <c r="BK96" s="190">
        <f t="shared" si="9"/>
        <v>0</v>
      </c>
      <c r="BL96" s="17" t="s">
        <v>179</v>
      </c>
      <c r="BM96" s="189" t="s">
        <v>415</v>
      </c>
    </row>
    <row r="97" spans="1:65" s="2" customFormat="1" ht="16.5" customHeight="1">
      <c r="A97" s="34"/>
      <c r="B97" s="35"/>
      <c r="C97" s="196" t="s">
        <v>416</v>
      </c>
      <c r="D97" s="196" t="s">
        <v>175</v>
      </c>
      <c r="E97" s="197" t="s">
        <v>417</v>
      </c>
      <c r="F97" s="198" t="s">
        <v>418</v>
      </c>
      <c r="G97" s="199" t="s">
        <v>345</v>
      </c>
      <c r="H97" s="200">
        <v>1</v>
      </c>
      <c r="I97" s="201"/>
      <c r="J97" s="202">
        <f t="shared" si="0"/>
        <v>0</v>
      </c>
      <c r="K97" s="198" t="s">
        <v>192</v>
      </c>
      <c r="L97" s="203"/>
      <c r="M97" s="204" t="s">
        <v>20</v>
      </c>
      <c r="N97" s="205" t="s">
        <v>47</v>
      </c>
      <c r="O97" s="64"/>
      <c r="P97" s="187">
        <f t="shared" si="1"/>
        <v>0</v>
      </c>
      <c r="Q97" s="187">
        <v>0</v>
      </c>
      <c r="R97" s="187">
        <f t="shared" si="2"/>
        <v>0</v>
      </c>
      <c r="S97" s="187">
        <v>0</v>
      </c>
      <c r="T97" s="188">
        <f t="shared" si="3"/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9" t="s">
        <v>178</v>
      </c>
      <c r="AT97" s="189" t="s">
        <v>175</v>
      </c>
      <c r="AU97" s="189" t="s">
        <v>84</v>
      </c>
      <c r="AY97" s="17" t="s">
        <v>150</v>
      </c>
      <c r="BE97" s="190">
        <f t="shared" si="4"/>
        <v>0</v>
      </c>
      <c r="BF97" s="190">
        <f t="shared" si="5"/>
        <v>0</v>
      </c>
      <c r="BG97" s="190">
        <f t="shared" si="6"/>
        <v>0</v>
      </c>
      <c r="BH97" s="190">
        <f t="shared" si="7"/>
        <v>0</v>
      </c>
      <c r="BI97" s="190">
        <f t="shared" si="8"/>
        <v>0</v>
      </c>
      <c r="BJ97" s="17" t="s">
        <v>22</v>
      </c>
      <c r="BK97" s="190">
        <f t="shared" si="9"/>
        <v>0</v>
      </c>
      <c r="BL97" s="17" t="s">
        <v>179</v>
      </c>
      <c r="BM97" s="189" t="s">
        <v>419</v>
      </c>
    </row>
    <row r="98" spans="1:65" s="2" customFormat="1" ht="24.15" customHeight="1">
      <c r="A98" s="34"/>
      <c r="B98" s="35"/>
      <c r="C98" s="196" t="s">
        <v>261</v>
      </c>
      <c r="D98" s="196" t="s">
        <v>175</v>
      </c>
      <c r="E98" s="197" t="s">
        <v>420</v>
      </c>
      <c r="F98" s="198" t="s">
        <v>421</v>
      </c>
      <c r="G98" s="199" t="s">
        <v>345</v>
      </c>
      <c r="H98" s="200">
        <v>1</v>
      </c>
      <c r="I98" s="201"/>
      <c r="J98" s="202">
        <f t="shared" si="0"/>
        <v>0</v>
      </c>
      <c r="K98" s="198" t="s">
        <v>192</v>
      </c>
      <c r="L98" s="203"/>
      <c r="M98" s="204" t="s">
        <v>20</v>
      </c>
      <c r="N98" s="205" t="s">
        <v>47</v>
      </c>
      <c r="O98" s="64"/>
      <c r="P98" s="187">
        <f t="shared" si="1"/>
        <v>0</v>
      </c>
      <c r="Q98" s="187">
        <v>0</v>
      </c>
      <c r="R98" s="187">
        <f t="shared" si="2"/>
        <v>0</v>
      </c>
      <c r="S98" s="187">
        <v>0</v>
      </c>
      <c r="T98" s="188">
        <f t="shared" si="3"/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178</v>
      </c>
      <c r="AT98" s="189" t="s">
        <v>175</v>
      </c>
      <c r="AU98" s="189" t="s">
        <v>84</v>
      </c>
      <c r="AY98" s="17" t="s">
        <v>150</v>
      </c>
      <c r="BE98" s="190">
        <f t="shared" si="4"/>
        <v>0</v>
      </c>
      <c r="BF98" s="190">
        <f t="shared" si="5"/>
        <v>0</v>
      </c>
      <c r="BG98" s="190">
        <f t="shared" si="6"/>
        <v>0</v>
      </c>
      <c r="BH98" s="190">
        <f t="shared" si="7"/>
        <v>0</v>
      </c>
      <c r="BI98" s="190">
        <f t="shared" si="8"/>
        <v>0</v>
      </c>
      <c r="BJ98" s="17" t="s">
        <v>22</v>
      </c>
      <c r="BK98" s="190">
        <f t="shared" si="9"/>
        <v>0</v>
      </c>
      <c r="BL98" s="17" t="s">
        <v>179</v>
      </c>
      <c r="BM98" s="189" t="s">
        <v>422</v>
      </c>
    </row>
    <row r="99" spans="1:65" s="2" customFormat="1" ht="16.5" customHeight="1">
      <c r="A99" s="34"/>
      <c r="B99" s="35"/>
      <c r="C99" s="196" t="s">
        <v>183</v>
      </c>
      <c r="D99" s="196" t="s">
        <v>175</v>
      </c>
      <c r="E99" s="197" t="s">
        <v>423</v>
      </c>
      <c r="F99" s="198" t="s">
        <v>424</v>
      </c>
      <c r="G99" s="199" t="s">
        <v>345</v>
      </c>
      <c r="H99" s="200">
        <v>1</v>
      </c>
      <c r="I99" s="201"/>
      <c r="J99" s="202">
        <f t="shared" si="0"/>
        <v>0</v>
      </c>
      <c r="K99" s="198" t="s">
        <v>192</v>
      </c>
      <c r="L99" s="203"/>
      <c r="M99" s="204" t="s">
        <v>20</v>
      </c>
      <c r="N99" s="205" t="s">
        <v>47</v>
      </c>
      <c r="O99" s="64"/>
      <c r="P99" s="187">
        <f t="shared" si="1"/>
        <v>0</v>
      </c>
      <c r="Q99" s="187">
        <v>0</v>
      </c>
      <c r="R99" s="187">
        <f t="shared" si="2"/>
        <v>0</v>
      </c>
      <c r="S99" s="187">
        <v>0</v>
      </c>
      <c r="T99" s="188">
        <f t="shared" si="3"/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178</v>
      </c>
      <c r="AT99" s="189" t="s">
        <v>175</v>
      </c>
      <c r="AU99" s="189" t="s">
        <v>84</v>
      </c>
      <c r="AY99" s="17" t="s">
        <v>150</v>
      </c>
      <c r="BE99" s="190">
        <f t="shared" si="4"/>
        <v>0</v>
      </c>
      <c r="BF99" s="190">
        <f t="shared" si="5"/>
        <v>0</v>
      </c>
      <c r="BG99" s="190">
        <f t="shared" si="6"/>
        <v>0</v>
      </c>
      <c r="BH99" s="190">
        <f t="shared" si="7"/>
        <v>0</v>
      </c>
      <c r="BI99" s="190">
        <f t="shared" si="8"/>
        <v>0</v>
      </c>
      <c r="BJ99" s="17" t="s">
        <v>22</v>
      </c>
      <c r="BK99" s="190">
        <f t="shared" si="9"/>
        <v>0</v>
      </c>
      <c r="BL99" s="17" t="s">
        <v>179</v>
      </c>
      <c r="BM99" s="189" t="s">
        <v>425</v>
      </c>
    </row>
    <row r="100" spans="1:65" s="2" customFormat="1" ht="24.15" customHeight="1">
      <c r="A100" s="34"/>
      <c r="B100" s="35"/>
      <c r="C100" s="196" t="s">
        <v>426</v>
      </c>
      <c r="D100" s="196" t="s">
        <v>175</v>
      </c>
      <c r="E100" s="197" t="s">
        <v>427</v>
      </c>
      <c r="F100" s="198" t="s">
        <v>428</v>
      </c>
      <c r="G100" s="199" t="s">
        <v>345</v>
      </c>
      <c r="H100" s="200">
        <v>1</v>
      </c>
      <c r="I100" s="201"/>
      <c r="J100" s="202">
        <f t="shared" si="0"/>
        <v>0</v>
      </c>
      <c r="K100" s="198" t="s">
        <v>192</v>
      </c>
      <c r="L100" s="203"/>
      <c r="M100" s="204" t="s">
        <v>20</v>
      </c>
      <c r="N100" s="205" t="s">
        <v>47</v>
      </c>
      <c r="O100" s="64"/>
      <c r="P100" s="187">
        <f t="shared" si="1"/>
        <v>0</v>
      </c>
      <c r="Q100" s="187">
        <v>0</v>
      </c>
      <c r="R100" s="187">
        <f t="shared" si="2"/>
        <v>0</v>
      </c>
      <c r="S100" s="187">
        <v>0</v>
      </c>
      <c r="T100" s="188">
        <f t="shared" si="3"/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9" t="s">
        <v>178</v>
      </c>
      <c r="AT100" s="189" t="s">
        <v>175</v>
      </c>
      <c r="AU100" s="189" t="s">
        <v>84</v>
      </c>
      <c r="AY100" s="17" t="s">
        <v>150</v>
      </c>
      <c r="BE100" s="190">
        <f t="shared" si="4"/>
        <v>0</v>
      </c>
      <c r="BF100" s="190">
        <f t="shared" si="5"/>
        <v>0</v>
      </c>
      <c r="BG100" s="190">
        <f t="shared" si="6"/>
        <v>0</v>
      </c>
      <c r="BH100" s="190">
        <f t="shared" si="7"/>
        <v>0</v>
      </c>
      <c r="BI100" s="190">
        <f t="shared" si="8"/>
        <v>0</v>
      </c>
      <c r="BJ100" s="17" t="s">
        <v>22</v>
      </c>
      <c r="BK100" s="190">
        <f t="shared" si="9"/>
        <v>0</v>
      </c>
      <c r="BL100" s="17" t="s">
        <v>179</v>
      </c>
      <c r="BM100" s="189" t="s">
        <v>429</v>
      </c>
    </row>
    <row r="101" spans="1:65" s="2" customFormat="1" ht="24.15" customHeight="1">
      <c r="A101" s="34"/>
      <c r="B101" s="35"/>
      <c r="C101" s="196" t="s">
        <v>430</v>
      </c>
      <c r="D101" s="196" t="s">
        <v>175</v>
      </c>
      <c r="E101" s="197" t="s">
        <v>431</v>
      </c>
      <c r="F101" s="198" t="s">
        <v>432</v>
      </c>
      <c r="G101" s="199" t="s">
        <v>345</v>
      </c>
      <c r="H101" s="200">
        <v>3</v>
      </c>
      <c r="I101" s="201"/>
      <c r="J101" s="202">
        <f t="shared" si="0"/>
        <v>0</v>
      </c>
      <c r="K101" s="198" t="s">
        <v>192</v>
      </c>
      <c r="L101" s="203"/>
      <c r="M101" s="204" t="s">
        <v>20</v>
      </c>
      <c r="N101" s="205" t="s">
        <v>47</v>
      </c>
      <c r="O101" s="64"/>
      <c r="P101" s="187">
        <f t="shared" si="1"/>
        <v>0</v>
      </c>
      <c r="Q101" s="187">
        <v>0</v>
      </c>
      <c r="R101" s="187">
        <f t="shared" si="2"/>
        <v>0</v>
      </c>
      <c r="S101" s="187">
        <v>0</v>
      </c>
      <c r="T101" s="188">
        <f t="shared" si="3"/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9" t="s">
        <v>178</v>
      </c>
      <c r="AT101" s="189" t="s">
        <v>175</v>
      </c>
      <c r="AU101" s="189" t="s">
        <v>84</v>
      </c>
      <c r="AY101" s="17" t="s">
        <v>150</v>
      </c>
      <c r="BE101" s="190">
        <f t="shared" si="4"/>
        <v>0</v>
      </c>
      <c r="BF101" s="190">
        <f t="shared" si="5"/>
        <v>0</v>
      </c>
      <c r="BG101" s="190">
        <f t="shared" si="6"/>
        <v>0</v>
      </c>
      <c r="BH101" s="190">
        <f t="shared" si="7"/>
        <v>0</v>
      </c>
      <c r="BI101" s="190">
        <f t="shared" si="8"/>
        <v>0</v>
      </c>
      <c r="BJ101" s="17" t="s">
        <v>22</v>
      </c>
      <c r="BK101" s="190">
        <f t="shared" si="9"/>
        <v>0</v>
      </c>
      <c r="BL101" s="17" t="s">
        <v>179</v>
      </c>
      <c r="BM101" s="189" t="s">
        <v>433</v>
      </c>
    </row>
    <row r="102" spans="1:65" s="2" customFormat="1" ht="24.15" customHeight="1">
      <c r="A102" s="34"/>
      <c r="B102" s="35"/>
      <c r="C102" s="196" t="s">
        <v>303</v>
      </c>
      <c r="D102" s="196" t="s">
        <v>175</v>
      </c>
      <c r="E102" s="197" t="s">
        <v>434</v>
      </c>
      <c r="F102" s="198" t="s">
        <v>435</v>
      </c>
      <c r="G102" s="199" t="s">
        <v>345</v>
      </c>
      <c r="H102" s="200">
        <v>6</v>
      </c>
      <c r="I102" s="201"/>
      <c r="J102" s="202">
        <f t="shared" si="0"/>
        <v>0</v>
      </c>
      <c r="K102" s="198" t="s">
        <v>192</v>
      </c>
      <c r="L102" s="203"/>
      <c r="M102" s="236" t="s">
        <v>20</v>
      </c>
      <c r="N102" s="237" t="s">
        <v>47</v>
      </c>
      <c r="O102" s="208"/>
      <c r="P102" s="238">
        <f t="shared" si="1"/>
        <v>0</v>
      </c>
      <c r="Q102" s="238">
        <v>0</v>
      </c>
      <c r="R102" s="238">
        <f t="shared" si="2"/>
        <v>0</v>
      </c>
      <c r="S102" s="238">
        <v>0</v>
      </c>
      <c r="T102" s="239">
        <f t="shared" si="3"/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9" t="s">
        <v>178</v>
      </c>
      <c r="AT102" s="189" t="s">
        <v>175</v>
      </c>
      <c r="AU102" s="189" t="s">
        <v>84</v>
      </c>
      <c r="AY102" s="17" t="s">
        <v>150</v>
      </c>
      <c r="BE102" s="190">
        <f t="shared" si="4"/>
        <v>0</v>
      </c>
      <c r="BF102" s="190">
        <f t="shared" si="5"/>
        <v>0</v>
      </c>
      <c r="BG102" s="190">
        <f t="shared" si="6"/>
        <v>0</v>
      </c>
      <c r="BH102" s="190">
        <f t="shared" si="7"/>
        <v>0</v>
      </c>
      <c r="BI102" s="190">
        <f t="shared" si="8"/>
        <v>0</v>
      </c>
      <c r="BJ102" s="17" t="s">
        <v>22</v>
      </c>
      <c r="BK102" s="190">
        <f t="shared" si="9"/>
        <v>0</v>
      </c>
      <c r="BL102" s="17" t="s">
        <v>179</v>
      </c>
      <c r="BM102" s="189" t="s">
        <v>436</v>
      </c>
    </row>
    <row r="103" spans="1:65" s="2" customFormat="1" ht="7" customHeight="1">
      <c r="A103" s="34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39"/>
      <c r="M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</sheetData>
  <sheetProtection algorithmName="SHA-512" hashValue="oJn5VdIxXXjn8dnYoD+sJJhw74g98xtvBhZ5VcMwwkdVD3xLcNfIf/qxrHT7lRIx+/dbtH78UlT3hPxsvfQdqQ==" saltValue="EDLxUZRfkOoGgAdEKvwQ6S6lKUjNo9Skr/AVynGMSkEDVPC4J8fdPYBHnDjUTyCPLAStykuHT82Z4Fzxhc3UDQ==" spinCount="100000" sheet="1" objects="1" scenarios="1" formatColumns="0" formatRows="0" autoFilter="0"/>
  <autoFilter ref="C86:K102" xr:uid="{00000000-0009-0000-0000-000004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400-000000000000}"/>
    <hyperlink ref="F93" r:id="rId2" xr:uid="{00000000-0004-0000-04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09"/>
  <sheetViews>
    <sheetView showGridLines="0" workbookViewId="0"/>
  </sheetViews>
  <sheetFormatPr defaultRowHeight="1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17" t="s">
        <v>101</v>
      </c>
    </row>
    <row r="3" spans="1:46" s="1" customFormat="1" ht="7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84</v>
      </c>
    </row>
    <row r="4" spans="1:46" s="1" customFormat="1" ht="25" customHeight="1">
      <c r="B4" s="20"/>
      <c r="D4" s="110" t="s">
        <v>108</v>
      </c>
      <c r="L4" s="20"/>
      <c r="M4" s="111" t="s">
        <v>10</v>
      </c>
      <c r="AT4" s="17" t="s">
        <v>4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81" t="str">
        <f>'Rekapitulace stavby'!K6</f>
        <v>Sanace vlhkého zdiva III. ZŠ ul. 8. května 63, Šumperk</v>
      </c>
      <c r="F7" s="382"/>
      <c r="G7" s="382"/>
      <c r="H7" s="382"/>
      <c r="L7" s="20"/>
    </row>
    <row r="8" spans="1:46" s="1" customFormat="1" ht="12" customHeight="1">
      <c r="B8" s="20"/>
      <c r="D8" s="112" t="s">
        <v>109</v>
      </c>
      <c r="L8" s="20"/>
    </row>
    <row r="9" spans="1:46" s="2" customFormat="1" ht="16.5" customHeight="1">
      <c r="A9" s="34"/>
      <c r="B9" s="39"/>
      <c r="C9" s="34"/>
      <c r="D9" s="34"/>
      <c r="E9" s="381" t="s">
        <v>110</v>
      </c>
      <c r="F9" s="383"/>
      <c r="G9" s="383"/>
      <c r="H9" s="383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111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84" t="s">
        <v>437</v>
      </c>
      <c r="F11" s="383"/>
      <c r="G11" s="383"/>
      <c r="H11" s="383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0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19</v>
      </c>
      <c r="E13" s="34"/>
      <c r="F13" s="103" t="s">
        <v>20</v>
      </c>
      <c r="G13" s="34"/>
      <c r="H13" s="34"/>
      <c r="I13" s="112" t="s">
        <v>21</v>
      </c>
      <c r="J13" s="103" t="s">
        <v>20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103" t="s">
        <v>24</v>
      </c>
      <c r="G14" s="34"/>
      <c r="H14" s="34"/>
      <c r="I14" s="112" t="s">
        <v>25</v>
      </c>
      <c r="J14" s="114" t="str">
        <f>'Rekapitulace stavby'!AN8</f>
        <v>23. 8. 2022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75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29</v>
      </c>
      <c r="E16" s="34"/>
      <c r="F16" s="34"/>
      <c r="G16" s="34"/>
      <c r="H16" s="34"/>
      <c r="I16" s="112" t="s">
        <v>30</v>
      </c>
      <c r="J16" s="103" t="str">
        <f>IF('Rekapitulace stavby'!AN10="","",'Rekapitulace stavby'!AN10)</f>
        <v/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tr">
        <f>IF('Rekapitulace stavby'!E11="","",'Rekapitulace stavby'!E11)</f>
        <v xml:space="preserve"> </v>
      </c>
      <c r="F17" s="34"/>
      <c r="G17" s="34"/>
      <c r="H17" s="34"/>
      <c r="I17" s="112" t="s">
        <v>31</v>
      </c>
      <c r="J17" s="103" t="str">
        <f>IF('Rekapitulace stavby'!AN11="","",'Rekapitulace stavby'!AN11)</f>
        <v/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7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32</v>
      </c>
      <c r="E19" s="34"/>
      <c r="F19" s="34"/>
      <c r="G19" s="34"/>
      <c r="H19" s="34"/>
      <c r="I19" s="112" t="s">
        <v>30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85" t="str">
        <f>'Rekapitulace stavby'!E14</f>
        <v>Vyplň údaj</v>
      </c>
      <c r="F20" s="386"/>
      <c r="G20" s="386"/>
      <c r="H20" s="386"/>
      <c r="I20" s="112" t="s">
        <v>31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7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34</v>
      </c>
      <c r="E22" s="34"/>
      <c r="F22" s="34"/>
      <c r="G22" s="34"/>
      <c r="H22" s="34"/>
      <c r="I22" s="112" t="s">
        <v>30</v>
      </c>
      <c r="J22" s="103" t="str">
        <f>IF('Rekapitulace stavby'!AN16="","",'Rekapitulace stavby'!AN16)</f>
        <v>29380995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stavby'!E17="","",'Rekapitulace stavby'!E17)</f>
        <v>PVLK PROJECT s.r.o.</v>
      </c>
      <c r="F23" s="34"/>
      <c r="G23" s="34"/>
      <c r="H23" s="34"/>
      <c r="I23" s="112" t="s">
        <v>31</v>
      </c>
      <c r="J23" s="103" t="str">
        <f>IF('Rekapitulace stavby'!AN17="","",'Rekapitulace stavby'!AN17)</f>
        <v>CZ29380995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7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39</v>
      </c>
      <c r="E25" s="34"/>
      <c r="F25" s="34"/>
      <c r="G25" s="34"/>
      <c r="H25" s="34"/>
      <c r="I25" s="112" t="s">
        <v>30</v>
      </c>
      <c r="J25" s="103" t="s">
        <v>35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36</v>
      </c>
      <c r="F26" s="34"/>
      <c r="G26" s="34"/>
      <c r="H26" s="34"/>
      <c r="I26" s="112" t="s">
        <v>31</v>
      </c>
      <c r="J26" s="103" t="s">
        <v>37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7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40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87" t="s">
        <v>20</v>
      </c>
      <c r="F29" s="387"/>
      <c r="G29" s="387"/>
      <c r="H29" s="387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7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7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4" customHeight="1">
      <c r="A32" s="34"/>
      <c r="B32" s="39"/>
      <c r="C32" s="34"/>
      <c r="D32" s="119" t="s">
        <v>42</v>
      </c>
      <c r="E32" s="34"/>
      <c r="F32" s="34"/>
      <c r="G32" s="34"/>
      <c r="H32" s="34"/>
      <c r="I32" s="34"/>
      <c r="J32" s="120">
        <f>ROUND(J90,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7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21" t="s">
        <v>44</v>
      </c>
      <c r="G34" s="34"/>
      <c r="H34" s="34"/>
      <c r="I34" s="121" t="s">
        <v>43</v>
      </c>
      <c r="J34" s="121" t="s">
        <v>45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22" t="s">
        <v>46</v>
      </c>
      <c r="E35" s="112" t="s">
        <v>47</v>
      </c>
      <c r="F35" s="123">
        <f>ROUND((SUM(BE90:BE108)),  2)</f>
        <v>0</v>
      </c>
      <c r="G35" s="34"/>
      <c r="H35" s="34"/>
      <c r="I35" s="124">
        <v>0.21</v>
      </c>
      <c r="J35" s="123">
        <f>ROUND(((SUM(BE90:BE108))*I35),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12" t="s">
        <v>48</v>
      </c>
      <c r="F36" s="123">
        <f>ROUND((SUM(BF90:BF108)),  2)</f>
        <v>0</v>
      </c>
      <c r="G36" s="34"/>
      <c r="H36" s="34"/>
      <c r="I36" s="124">
        <v>0.15</v>
      </c>
      <c r="J36" s="123">
        <f>ROUND(((SUM(BF90:BF108))*I36),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2" t="s">
        <v>49</v>
      </c>
      <c r="F37" s="123">
        <f>ROUND((SUM(BG90:BG108)),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9"/>
      <c r="C38" s="34"/>
      <c r="D38" s="34"/>
      <c r="E38" s="112" t="s">
        <v>50</v>
      </c>
      <c r="F38" s="123">
        <f>ROUND((SUM(BH90:BH108)),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12" t="s">
        <v>51</v>
      </c>
      <c r="F39" s="123">
        <f>ROUND((SUM(BI90:BI108)),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7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4" customHeight="1">
      <c r="A41" s="34"/>
      <c r="B41" s="39"/>
      <c r="C41" s="125"/>
      <c r="D41" s="126" t="s">
        <v>52</v>
      </c>
      <c r="E41" s="127"/>
      <c r="F41" s="127"/>
      <c r="G41" s="128" t="s">
        <v>53</v>
      </c>
      <c r="H41" s="129" t="s">
        <v>54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7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5" customHeight="1">
      <c r="A47" s="34"/>
      <c r="B47" s="35"/>
      <c r="C47" s="23" t="s">
        <v>113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7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88" t="str">
        <f>E7</f>
        <v>Sanace vlhkého zdiva III. ZŠ ul. 8. května 63, Šumperk</v>
      </c>
      <c r="F50" s="389"/>
      <c r="G50" s="389"/>
      <c r="H50" s="389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109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88" t="s">
        <v>110</v>
      </c>
      <c r="F52" s="390"/>
      <c r="G52" s="390"/>
      <c r="H52" s="390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111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37" t="str">
        <f>E11</f>
        <v>NNV-SV - Vnitřní silnoproudé rozvody - Svítidla</v>
      </c>
      <c r="F54" s="390"/>
      <c r="G54" s="390"/>
      <c r="H54" s="390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7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23</v>
      </c>
      <c r="D56" s="36"/>
      <c r="E56" s="36"/>
      <c r="F56" s="27" t="str">
        <f>F14</f>
        <v xml:space="preserve"> </v>
      </c>
      <c r="G56" s="36"/>
      <c r="H56" s="36"/>
      <c r="I56" s="29" t="s">
        <v>25</v>
      </c>
      <c r="J56" s="59" t="str">
        <f>IF(J14="","",J14)</f>
        <v>23. 8. 2022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7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65" customHeight="1">
      <c r="A58" s="34"/>
      <c r="B58" s="35"/>
      <c r="C58" s="29" t="s">
        <v>29</v>
      </c>
      <c r="D58" s="36"/>
      <c r="E58" s="36"/>
      <c r="F58" s="27" t="str">
        <f>E17</f>
        <v xml:space="preserve"> </v>
      </c>
      <c r="G58" s="36"/>
      <c r="H58" s="36"/>
      <c r="I58" s="29" t="s">
        <v>34</v>
      </c>
      <c r="J58" s="32" t="str">
        <f>E23</f>
        <v>PVLK PROJECT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5.65" customHeight="1">
      <c r="A59" s="34"/>
      <c r="B59" s="35"/>
      <c r="C59" s="29" t="s">
        <v>32</v>
      </c>
      <c r="D59" s="36"/>
      <c r="E59" s="36"/>
      <c r="F59" s="27" t="str">
        <f>IF(E20="","",E20)</f>
        <v>Vyplň údaj</v>
      </c>
      <c r="G59" s="36"/>
      <c r="H59" s="36"/>
      <c r="I59" s="29" t="s">
        <v>39</v>
      </c>
      <c r="J59" s="32" t="str">
        <f>E26</f>
        <v>PVLK PROJECT s.r.o.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2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114</v>
      </c>
      <c r="D61" s="137"/>
      <c r="E61" s="137"/>
      <c r="F61" s="137"/>
      <c r="G61" s="137"/>
      <c r="H61" s="137"/>
      <c r="I61" s="137"/>
      <c r="J61" s="138" t="s">
        <v>115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2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75" customHeight="1">
      <c r="A63" s="34"/>
      <c r="B63" s="35"/>
      <c r="C63" s="139" t="s">
        <v>74</v>
      </c>
      <c r="D63" s="36"/>
      <c r="E63" s="36"/>
      <c r="F63" s="36"/>
      <c r="G63" s="36"/>
      <c r="H63" s="36"/>
      <c r="I63" s="36"/>
      <c r="J63" s="77">
        <f>J90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116</v>
      </c>
    </row>
    <row r="64" spans="1:47" s="9" customFormat="1" ht="25" customHeight="1">
      <c r="B64" s="140"/>
      <c r="C64" s="141"/>
      <c r="D64" s="142" t="s">
        <v>117</v>
      </c>
      <c r="E64" s="143"/>
      <c r="F64" s="143"/>
      <c r="G64" s="143"/>
      <c r="H64" s="143"/>
      <c r="I64" s="143"/>
      <c r="J64" s="144">
        <f>J91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438</v>
      </c>
      <c r="E65" s="148"/>
      <c r="F65" s="148"/>
      <c r="G65" s="148"/>
      <c r="H65" s="148"/>
      <c r="I65" s="148"/>
      <c r="J65" s="149">
        <f>J92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439</v>
      </c>
      <c r="E66" s="148"/>
      <c r="F66" s="148"/>
      <c r="G66" s="148"/>
      <c r="H66" s="148"/>
      <c r="I66" s="148"/>
      <c r="J66" s="149">
        <f>J96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440</v>
      </c>
      <c r="E67" s="148"/>
      <c r="F67" s="148"/>
      <c r="G67" s="148"/>
      <c r="H67" s="148"/>
      <c r="I67" s="148"/>
      <c r="J67" s="149">
        <f>J100</f>
        <v>0</v>
      </c>
      <c r="K67" s="97"/>
      <c r="L67" s="150"/>
    </row>
    <row r="68" spans="1:31" s="10" customFormat="1" ht="19.899999999999999" customHeight="1">
      <c r="B68" s="146"/>
      <c r="C68" s="97"/>
      <c r="D68" s="147" t="s">
        <v>441</v>
      </c>
      <c r="E68" s="148"/>
      <c r="F68" s="148"/>
      <c r="G68" s="148"/>
      <c r="H68" s="148"/>
      <c r="I68" s="148"/>
      <c r="J68" s="149">
        <f>J104</f>
        <v>0</v>
      </c>
      <c r="K68" s="97"/>
      <c r="L68" s="150"/>
    </row>
    <row r="69" spans="1:31" s="2" customFormat="1" ht="21.7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13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7" customHeight="1">
      <c r="A70" s="34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113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4" spans="1:31" s="2" customFormat="1" ht="7" customHeight="1">
      <c r="A74" s="34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25" customHeight="1">
      <c r="A75" s="34"/>
      <c r="B75" s="35"/>
      <c r="C75" s="23" t="s">
        <v>135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7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16</v>
      </c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88" t="str">
        <f>E7</f>
        <v>Sanace vlhkého zdiva III. ZŠ ul. 8. května 63, Šumperk</v>
      </c>
      <c r="F78" s="389"/>
      <c r="G78" s="389"/>
      <c r="H78" s="389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1" customFormat="1" ht="12" customHeight="1">
      <c r="B79" s="21"/>
      <c r="C79" s="29" t="s">
        <v>109</v>
      </c>
      <c r="D79" s="22"/>
      <c r="E79" s="22"/>
      <c r="F79" s="22"/>
      <c r="G79" s="22"/>
      <c r="H79" s="22"/>
      <c r="I79" s="22"/>
      <c r="J79" s="22"/>
      <c r="K79" s="22"/>
      <c r="L79" s="20"/>
    </row>
    <row r="80" spans="1:31" s="2" customFormat="1" ht="16.5" customHeight="1">
      <c r="A80" s="34"/>
      <c r="B80" s="35"/>
      <c r="C80" s="36"/>
      <c r="D80" s="36"/>
      <c r="E80" s="388" t="s">
        <v>110</v>
      </c>
      <c r="F80" s="390"/>
      <c r="G80" s="390"/>
      <c r="H80" s="390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111</v>
      </c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6"/>
      <c r="D82" s="36"/>
      <c r="E82" s="337" t="str">
        <f>E11</f>
        <v>NNV-SV - Vnitřní silnoproudé rozvody - Svítidla</v>
      </c>
      <c r="F82" s="390"/>
      <c r="G82" s="390"/>
      <c r="H82" s="390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7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23</v>
      </c>
      <c r="D84" s="36"/>
      <c r="E84" s="36"/>
      <c r="F84" s="27" t="str">
        <f>F14</f>
        <v xml:space="preserve"> </v>
      </c>
      <c r="G84" s="36"/>
      <c r="H84" s="36"/>
      <c r="I84" s="29" t="s">
        <v>25</v>
      </c>
      <c r="J84" s="59" t="str">
        <f>IF(J14="","",J14)</f>
        <v>23. 8. 2022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7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25.65" customHeight="1">
      <c r="A86" s="34"/>
      <c r="B86" s="35"/>
      <c r="C86" s="29" t="s">
        <v>29</v>
      </c>
      <c r="D86" s="36"/>
      <c r="E86" s="36"/>
      <c r="F86" s="27" t="str">
        <f>E17</f>
        <v xml:space="preserve"> </v>
      </c>
      <c r="G86" s="36"/>
      <c r="H86" s="36"/>
      <c r="I86" s="29" t="s">
        <v>34</v>
      </c>
      <c r="J86" s="32" t="str">
        <f>E23</f>
        <v>PVLK PROJECT s.r.o.</v>
      </c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25.65" customHeight="1">
      <c r="A87" s="34"/>
      <c r="B87" s="35"/>
      <c r="C87" s="29" t="s">
        <v>32</v>
      </c>
      <c r="D87" s="36"/>
      <c r="E87" s="36"/>
      <c r="F87" s="27" t="str">
        <f>IF(E20="","",E20)</f>
        <v>Vyplň údaj</v>
      </c>
      <c r="G87" s="36"/>
      <c r="H87" s="36"/>
      <c r="I87" s="29" t="s">
        <v>39</v>
      </c>
      <c r="J87" s="32" t="str">
        <f>E26</f>
        <v>PVLK PROJECT s.r.o.</v>
      </c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2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51"/>
      <c r="B89" s="152"/>
      <c r="C89" s="153" t="s">
        <v>136</v>
      </c>
      <c r="D89" s="154" t="s">
        <v>61</v>
      </c>
      <c r="E89" s="154" t="s">
        <v>57</v>
      </c>
      <c r="F89" s="154" t="s">
        <v>58</v>
      </c>
      <c r="G89" s="154" t="s">
        <v>137</v>
      </c>
      <c r="H89" s="154" t="s">
        <v>138</v>
      </c>
      <c r="I89" s="154" t="s">
        <v>139</v>
      </c>
      <c r="J89" s="154" t="s">
        <v>115</v>
      </c>
      <c r="K89" s="155" t="s">
        <v>140</v>
      </c>
      <c r="L89" s="156"/>
      <c r="M89" s="68" t="s">
        <v>20</v>
      </c>
      <c r="N89" s="69" t="s">
        <v>46</v>
      </c>
      <c r="O89" s="69" t="s">
        <v>141</v>
      </c>
      <c r="P89" s="69" t="s">
        <v>142</v>
      </c>
      <c r="Q89" s="69" t="s">
        <v>143</v>
      </c>
      <c r="R89" s="69" t="s">
        <v>144</v>
      </c>
      <c r="S89" s="69" t="s">
        <v>145</v>
      </c>
      <c r="T89" s="70" t="s">
        <v>146</v>
      </c>
      <c r="U89" s="151"/>
      <c r="V89" s="151"/>
      <c r="W89" s="151"/>
      <c r="X89" s="151"/>
      <c r="Y89" s="151"/>
      <c r="Z89" s="151"/>
      <c r="AA89" s="151"/>
      <c r="AB89" s="151"/>
      <c r="AC89" s="151"/>
      <c r="AD89" s="151"/>
      <c r="AE89" s="151"/>
    </row>
    <row r="90" spans="1:65" s="2" customFormat="1" ht="22.75" customHeight="1">
      <c r="A90" s="34"/>
      <c r="B90" s="35"/>
      <c r="C90" s="75" t="s">
        <v>147</v>
      </c>
      <c r="D90" s="36"/>
      <c r="E90" s="36"/>
      <c r="F90" s="36"/>
      <c r="G90" s="36"/>
      <c r="H90" s="36"/>
      <c r="I90" s="36"/>
      <c r="J90" s="157">
        <f>BK90</f>
        <v>0</v>
      </c>
      <c r="K90" s="36"/>
      <c r="L90" s="39"/>
      <c r="M90" s="71"/>
      <c r="N90" s="158"/>
      <c r="O90" s="72"/>
      <c r="P90" s="159">
        <f>P91</f>
        <v>0</v>
      </c>
      <c r="Q90" s="72"/>
      <c r="R90" s="159">
        <f>R91</f>
        <v>0</v>
      </c>
      <c r="S90" s="72"/>
      <c r="T90" s="160">
        <f>T91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75</v>
      </c>
      <c r="AU90" s="17" t="s">
        <v>116</v>
      </c>
      <c r="BK90" s="161">
        <f>BK91</f>
        <v>0</v>
      </c>
    </row>
    <row r="91" spans="1:65" s="12" customFormat="1" ht="25.9" customHeight="1">
      <c r="B91" s="162"/>
      <c r="C91" s="163"/>
      <c r="D91" s="164" t="s">
        <v>75</v>
      </c>
      <c r="E91" s="165" t="s">
        <v>148</v>
      </c>
      <c r="F91" s="165" t="s">
        <v>149</v>
      </c>
      <c r="G91" s="163"/>
      <c r="H91" s="163"/>
      <c r="I91" s="166"/>
      <c r="J91" s="167">
        <f>BK91</f>
        <v>0</v>
      </c>
      <c r="K91" s="163"/>
      <c r="L91" s="168"/>
      <c r="M91" s="169"/>
      <c r="N91" s="170"/>
      <c r="O91" s="170"/>
      <c r="P91" s="171">
        <f>P92+P96+P100+P104</f>
        <v>0</v>
      </c>
      <c r="Q91" s="170"/>
      <c r="R91" s="171">
        <f>R92+R96+R100+R104</f>
        <v>0</v>
      </c>
      <c r="S91" s="170"/>
      <c r="T91" s="172">
        <f>T92+T96+T100+T104</f>
        <v>0</v>
      </c>
      <c r="AR91" s="173" t="s">
        <v>84</v>
      </c>
      <c r="AT91" s="174" t="s">
        <v>75</v>
      </c>
      <c r="AU91" s="174" t="s">
        <v>76</v>
      </c>
      <c r="AY91" s="173" t="s">
        <v>150</v>
      </c>
      <c r="BK91" s="175">
        <f>BK92+BK96+BK100+BK104</f>
        <v>0</v>
      </c>
    </row>
    <row r="92" spans="1:65" s="12" customFormat="1" ht="22.75" customHeight="1">
      <c r="B92" s="162"/>
      <c r="C92" s="163"/>
      <c r="D92" s="164" t="s">
        <v>75</v>
      </c>
      <c r="E92" s="176" t="s">
        <v>442</v>
      </c>
      <c r="F92" s="176" t="s">
        <v>443</v>
      </c>
      <c r="G92" s="163"/>
      <c r="H92" s="163"/>
      <c r="I92" s="166"/>
      <c r="J92" s="177">
        <f>BK92</f>
        <v>0</v>
      </c>
      <c r="K92" s="163"/>
      <c r="L92" s="168"/>
      <c r="M92" s="169"/>
      <c r="N92" s="170"/>
      <c r="O92" s="170"/>
      <c r="P92" s="171">
        <f>SUM(P93:P95)</f>
        <v>0</v>
      </c>
      <c r="Q92" s="170"/>
      <c r="R92" s="171">
        <f>SUM(R93:R95)</f>
        <v>0</v>
      </c>
      <c r="S92" s="170"/>
      <c r="T92" s="172">
        <f>SUM(T93:T95)</f>
        <v>0</v>
      </c>
      <c r="AR92" s="173" t="s">
        <v>84</v>
      </c>
      <c r="AT92" s="174" t="s">
        <v>75</v>
      </c>
      <c r="AU92" s="174" t="s">
        <v>22</v>
      </c>
      <c r="AY92" s="173" t="s">
        <v>150</v>
      </c>
      <c r="BK92" s="175">
        <f>SUM(BK93:BK95)</f>
        <v>0</v>
      </c>
    </row>
    <row r="93" spans="1:65" s="2" customFormat="1" ht="24.15" customHeight="1">
      <c r="A93" s="34"/>
      <c r="B93" s="35"/>
      <c r="C93" s="178" t="s">
        <v>444</v>
      </c>
      <c r="D93" s="178" t="s">
        <v>154</v>
      </c>
      <c r="E93" s="179" t="s">
        <v>445</v>
      </c>
      <c r="F93" s="180" t="s">
        <v>446</v>
      </c>
      <c r="G93" s="181" t="s">
        <v>157</v>
      </c>
      <c r="H93" s="182">
        <v>8</v>
      </c>
      <c r="I93" s="183"/>
      <c r="J93" s="184">
        <f>ROUND(I93*H93,2)</f>
        <v>0</v>
      </c>
      <c r="K93" s="180" t="s">
        <v>158</v>
      </c>
      <c r="L93" s="39"/>
      <c r="M93" s="185" t="s">
        <v>20</v>
      </c>
      <c r="N93" s="186" t="s">
        <v>47</v>
      </c>
      <c r="O93" s="64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9" t="s">
        <v>179</v>
      </c>
      <c r="AT93" s="189" t="s">
        <v>154</v>
      </c>
      <c r="AU93" s="189" t="s">
        <v>84</v>
      </c>
      <c r="AY93" s="17" t="s">
        <v>150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7" t="s">
        <v>22</v>
      </c>
      <c r="BK93" s="190">
        <f>ROUND(I93*H93,2)</f>
        <v>0</v>
      </c>
      <c r="BL93" s="17" t="s">
        <v>179</v>
      </c>
      <c r="BM93" s="189" t="s">
        <v>447</v>
      </c>
    </row>
    <row r="94" spans="1:65" s="2" customFormat="1" ht="10">
      <c r="A94" s="34"/>
      <c r="B94" s="35"/>
      <c r="C94" s="36"/>
      <c r="D94" s="191" t="s">
        <v>161</v>
      </c>
      <c r="E94" s="36"/>
      <c r="F94" s="192" t="s">
        <v>448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161</v>
      </c>
      <c r="AU94" s="17" t="s">
        <v>84</v>
      </c>
    </row>
    <row r="95" spans="1:65" s="2" customFormat="1" ht="33" customHeight="1">
      <c r="A95" s="34"/>
      <c r="B95" s="35"/>
      <c r="C95" s="196" t="s">
        <v>449</v>
      </c>
      <c r="D95" s="196" t="s">
        <v>175</v>
      </c>
      <c r="E95" s="197" t="s">
        <v>450</v>
      </c>
      <c r="F95" s="198" t="s">
        <v>451</v>
      </c>
      <c r="G95" s="199" t="s">
        <v>345</v>
      </c>
      <c r="H95" s="200">
        <v>8</v>
      </c>
      <c r="I95" s="201"/>
      <c r="J95" s="202">
        <f>ROUND(I95*H95,2)</f>
        <v>0</v>
      </c>
      <c r="K95" s="198" t="s">
        <v>192</v>
      </c>
      <c r="L95" s="203"/>
      <c r="M95" s="204" t="s">
        <v>20</v>
      </c>
      <c r="N95" s="205" t="s">
        <v>47</v>
      </c>
      <c r="O95" s="64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9" t="s">
        <v>178</v>
      </c>
      <c r="AT95" s="189" t="s">
        <v>175</v>
      </c>
      <c r="AU95" s="189" t="s">
        <v>84</v>
      </c>
      <c r="AY95" s="17" t="s">
        <v>150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7" t="s">
        <v>22</v>
      </c>
      <c r="BK95" s="190">
        <f>ROUND(I95*H95,2)</f>
        <v>0</v>
      </c>
      <c r="BL95" s="17" t="s">
        <v>179</v>
      </c>
      <c r="BM95" s="189" t="s">
        <v>452</v>
      </c>
    </row>
    <row r="96" spans="1:65" s="12" customFormat="1" ht="22.75" customHeight="1">
      <c r="B96" s="162"/>
      <c r="C96" s="163"/>
      <c r="D96" s="164" t="s">
        <v>75</v>
      </c>
      <c r="E96" s="176" t="s">
        <v>453</v>
      </c>
      <c r="F96" s="176" t="s">
        <v>454</v>
      </c>
      <c r="G96" s="163"/>
      <c r="H96" s="163"/>
      <c r="I96" s="166"/>
      <c r="J96" s="177">
        <f>BK96</f>
        <v>0</v>
      </c>
      <c r="K96" s="163"/>
      <c r="L96" s="168"/>
      <c r="M96" s="169"/>
      <c r="N96" s="170"/>
      <c r="O96" s="170"/>
      <c r="P96" s="171">
        <f>SUM(P97:P99)</f>
        <v>0</v>
      </c>
      <c r="Q96" s="170"/>
      <c r="R96" s="171">
        <f>SUM(R97:R99)</f>
        <v>0</v>
      </c>
      <c r="S96" s="170"/>
      <c r="T96" s="172">
        <f>SUM(T97:T99)</f>
        <v>0</v>
      </c>
      <c r="AR96" s="173" t="s">
        <v>84</v>
      </c>
      <c r="AT96" s="174" t="s">
        <v>75</v>
      </c>
      <c r="AU96" s="174" t="s">
        <v>22</v>
      </c>
      <c r="AY96" s="173" t="s">
        <v>150</v>
      </c>
      <c r="BK96" s="175">
        <f>SUM(BK97:BK99)</f>
        <v>0</v>
      </c>
    </row>
    <row r="97" spans="1:65" s="2" customFormat="1" ht="24.15" customHeight="1">
      <c r="A97" s="34"/>
      <c r="B97" s="35"/>
      <c r="C97" s="178" t="s">
        <v>168</v>
      </c>
      <c r="D97" s="178" t="s">
        <v>154</v>
      </c>
      <c r="E97" s="179" t="s">
        <v>455</v>
      </c>
      <c r="F97" s="180" t="s">
        <v>456</v>
      </c>
      <c r="G97" s="181" t="s">
        <v>157</v>
      </c>
      <c r="H97" s="182">
        <v>1</v>
      </c>
      <c r="I97" s="183"/>
      <c r="J97" s="184">
        <f>ROUND(I97*H97,2)</f>
        <v>0</v>
      </c>
      <c r="K97" s="180" t="s">
        <v>158</v>
      </c>
      <c r="L97" s="39"/>
      <c r="M97" s="185" t="s">
        <v>20</v>
      </c>
      <c r="N97" s="186" t="s">
        <v>47</v>
      </c>
      <c r="O97" s="64"/>
      <c r="P97" s="187">
        <f>O97*H97</f>
        <v>0</v>
      </c>
      <c r="Q97" s="187">
        <v>0</v>
      </c>
      <c r="R97" s="187">
        <f>Q97*H97</f>
        <v>0</v>
      </c>
      <c r="S97" s="187">
        <v>0</v>
      </c>
      <c r="T97" s="188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9" t="s">
        <v>179</v>
      </c>
      <c r="AT97" s="189" t="s">
        <v>154</v>
      </c>
      <c r="AU97" s="189" t="s">
        <v>84</v>
      </c>
      <c r="AY97" s="17" t="s">
        <v>150</v>
      </c>
      <c r="BE97" s="190">
        <f>IF(N97="základní",J97,0)</f>
        <v>0</v>
      </c>
      <c r="BF97" s="190">
        <f>IF(N97="snížená",J97,0)</f>
        <v>0</v>
      </c>
      <c r="BG97" s="190">
        <f>IF(N97="zákl. přenesená",J97,0)</f>
        <v>0</v>
      </c>
      <c r="BH97" s="190">
        <f>IF(N97="sníž. přenesená",J97,0)</f>
        <v>0</v>
      </c>
      <c r="BI97" s="190">
        <f>IF(N97="nulová",J97,0)</f>
        <v>0</v>
      </c>
      <c r="BJ97" s="17" t="s">
        <v>22</v>
      </c>
      <c r="BK97" s="190">
        <f>ROUND(I97*H97,2)</f>
        <v>0</v>
      </c>
      <c r="BL97" s="17" t="s">
        <v>179</v>
      </c>
      <c r="BM97" s="189" t="s">
        <v>457</v>
      </c>
    </row>
    <row r="98" spans="1:65" s="2" customFormat="1" ht="10">
      <c r="A98" s="34"/>
      <c r="B98" s="35"/>
      <c r="C98" s="36"/>
      <c r="D98" s="191" t="s">
        <v>161</v>
      </c>
      <c r="E98" s="36"/>
      <c r="F98" s="192" t="s">
        <v>458</v>
      </c>
      <c r="G98" s="36"/>
      <c r="H98" s="36"/>
      <c r="I98" s="193"/>
      <c r="J98" s="36"/>
      <c r="K98" s="36"/>
      <c r="L98" s="39"/>
      <c r="M98" s="194"/>
      <c r="N98" s="19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161</v>
      </c>
      <c r="AU98" s="17" t="s">
        <v>84</v>
      </c>
    </row>
    <row r="99" spans="1:65" s="2" customFormat="1" ht="24.15" customHeight="1">
      <c r="A99" s="34"/>
      <c r="B99" s="35"/>
      <c r="C99" s="196" t="s">
        <v>174</v>
      </c>
      <c r="D99" s="196" t="s">
        <v>175</v>
      </c>
      <c r="E99" s="197" t="s">
        <v>459</v>
      </c>
      <c r="F99" s="198" t="s">
        <v>460</v>
      </c>
      <c r="G99" s="199" t="s">
        <v>345</v>
      </c>
      <c r="H99" s="200">
        <v>1</v>
      </c>
      <c r="I99" s="201"/>
      <c r="J99" s="202">
        <f>ROUND(I99*H99,2)</f>
        <v>0</v>
      </c>
      <c r="K99" s="198" t="s">
        <v>192</v>
      </c>
      <c r="L99" s="203"/>
      <c r="M99" s="204" t="s">
        <v>20</v>
      </c>
      <c r="N99" s="205" t="s">
        <v>47</v>
      </c>
      <c r="O99" s="64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178</v>
      </c>
      <c r="AT99" s="189" t="s">
        <v>175</v>
      </c>
      <c r="AU99" s="189" t="s">
        <v>84</v>
      </c>
      <c r="AY99" s="17" t="s">
        <v>150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7" t="s">
        <v>22</v>
      </c>
      <c r="BK99" s="190">
        <f>ROUND(I99*H99,2)</f>
        <v>0</v>
      </c>
      <c r="BL99" s="17" t="s">
        <v>179</v>
      </c>
      <c r="BM99" s="189" t="s">
        <v>461</v>
      </c>
    </row>
    <row r="100" spans="1:65" s="12" customFormat="1" ht="22.75" customHeight="1">
      <c r="B100" s="162"/>
      <c r="C100" s="163"/>
      <c r="D100" s="164" t="s">
        <v>75</v>
      </c>
      <c r="E100" s="176" t="s">
        <v>462</v>
      </c>
      <c r="F100" s="176" t="s">
        <v>463</v>
      </c>
      <c r="G100" s="163"/>
      <c r="H100" s="163"/>
      <c r="I100" s="166"/>
      <c r="J100" s="177">
        <f>BK100</f>
        <v>0</v>
      </c>
      <c r="K100" s="163"/>
      <c r="L100" s="168"/>
      <c r="M100" s="169"/>
      <c r="N100" s="170"/>
      <c r="O100" s="170"/>
      <c r="P100" s="171">
        <f>SUM(P101:P103)</f>
        <v>0</v>
      </c>
      <c r="Q100" s="170"/>
      <c r="R100" s="171">
        <f>SUM(R101:R103)</f>
        <v>0</v>
      </c>
      <c r="S100" s="170"/>
      <c r="T100" s="172">
        <f>SUM(T101:T103)</f>
        <v>0</v>
      </c>
      <c r="AR100" s="173" t="s">
        <v>84</v>
      </c>
      <c r="AT100" s="174" t="s">
        <v>75</v>
      </c>
      <c r="AU100" s="174" t="s">
        <v>22</v>
      </c>
      <c r="AY100" s="173" t="s">
        <v>150</v>
      </c>
      <c r="BK100" s="175">
        <f>SUM(BK101:BK103)</f>
        <v>0</v>
      </c>
    </row>
    <row r="101" spans="1:65" s="2" customFormat="1" ht="24.15" customHeight="1">
      <c r="A101" s="34"/>
      <c r="B101" s="35"/>
      <c r="C101" s="178" t="s">
        <v>464</v>
      </c>
      <c r="D101" s="178" t="s">
        <v>154</v>
      </c>
      <c r="E101" s="179" t="s">
        <v>445</v>
      </c>
      <c r="F101" s="180" t="s">
        <v>446</v>
      </c>
      <c r="G101" s="181" t="s">
        <v>157</v>
      </c>
      <c r="H101" s="182">
        <v>14</v>
      </c>
      <c r="I101" s="183"/>
      <c r="J101" s="184">
        <f>ROUND(I101*H101,2)</f>
        <v>0</v>
      </c>
      <c r="K101" s="180" t="s">
        <v>158</v>
      </c>
      <c r="L101" s="39"/>
      <c r="M101" s="185" t="s">
        <v>20</v>
      </c>
      <c r="N101" s="186" t="s">
        <v>47</v>
      </c>
      <c r="O101" s="64"/>
      <c r="P101" s="187">
        <f>O101*H101</f>
        <v>0</v>
      </c>
      <c r="Q101" s="187">
        <v>0</v>
      </c>
      <c r="R101" s="187">
        <f>Q101*H101</f>
        <v>0</v>
      </c>
      <c r="S101" s="187">
        <v>0</v>
      </c>
      <c r="T101" s="188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9" t="s">
        <v>179</v>
      </c>
      <c r="AT101" s="189" t="s">
        <v>154</v>
      </c>
      <c r="AU101" s="189" t="s">
        <v>84</v>
      </c>
      <c r="AY101" s="17" t="s">
        <v>150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7" t="s">
        <v>22</v>
      </c>
      <c r="BK101" s="190">
        <f>ROUND(I101*H101,2)</f>
        <v>0</v>
      </c>
      <c r="BL101" s="17" t="s">
        <v>179</v>
      </c>
      <c r="BM101" s="189" t="s">
        <v>465</v>
      </c>
    </row>
    <row r="102" spans="1:65" s="2" customFormat="1" ht="10">
      <c r="A102" s="34"/>
      <c r="B102" s="35"/>
      <c r="C102" s="36"/>
      <c r="D102" s="191" t="s">
        <v>161</v>
      </c>
      <c r="E102" s="36"/>
      <c r="F102" s="192" t="s">
        <v>448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161</v>
      </c>
      <c r="AU102" s="17" t="s">
        <v>84</v>
      </c>
    </row>
    <row r="103" spans="1:65" s="2" customFormat="1" ht="24.15" customHeight="1">
      <c r="A103" s="34"/>
      <c r="B103" s="35"/>
      <c r="C103" s="196" t="s">
        <v>466</v>
      </c>
      <c r="D103" s="196" t="s">
        <v>175</v>
      </c>
      <c r="E103" s="197" t="s">
        <v>467</v>
      </c>
      <c r="F103" s="198" t="s">
        <v>468</v>
      </c>
      <c r="G103" s="199" t="s">
        <v>345</v>
      </c>
      <c r="H103" s="200">
        <v>14</v>
      </c>
      <c r="I103" s="201"/>
      <c r="J103" s="202">
        <f>ROUND(I103*H103,2)</f>
        <v>0</v>
      </c>
      <c r="K103" s="198" t="s">
        <v>192</v>
      </c>
      <c r="L103" s="203"/>
      <c r="M103" s="204" t="s">
        <v>20</v>
      </c>
      <c r="N103" s="205" t="s">
        <v>47</v>
      </c>
      <c r="O103" s="64"/>
      <c r="P103" s="187">
        <f>O103*H103</f>
        <v>0</v>
      </c>
      <c r="Q103" s="187">
        <v>0</v>
      </c>
      <c r="R103" s="187">
        <f>Q103*H103</f>
        <v>0</v>
      </c>
      <c r="S103" s="187">
        <v>0</v>
      </c>
      <c r="T103" s="18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9" t="s">
        <v>178</v>
      </c>
      <c r="AT103" s="189" t="s">
        <v>175</v>
      </c>
      <c r="AU103" s="189" t="s">
        <v>84</v>
      </c>
      <c r="AY103" s="17" t="s">
        <v>150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7" t="s">
        <v>22</v>
      </c>
      <c r="BK103" s="190">
        <f>ROUND(I103*H103,2)</f>
        <v>0</v>
      </c>
      <c r="BL103" s="17" t="s">
        <v>179</v>
      </c>
      <c r="BM103" s="189" t="s">
        <v>469</v>
      </c>
    </row>
    <row r="104" spans="1:65" s="12" customFormat="1" ht="22.75" customHeight="1">
      <c r="B104" s="162"/>
      <c r="C104" s="163"/>
      <c r="D104" s="164" t="s">
        <v>75</v>
      </c>
      <c r="E104" s="176" t="s">
        <v>470</v>
      </c>
      <c r="F104" s="176" t="s">
        <v>471</v>
      </c>
      <c r="G104" s="163"/>
      <c r="H104" s="163"/>
      <c r="I104" s="166"/>
      <c r="J104" s="177">
        <f>BK104</f>
        <v>0</v>
      </c>
      <c r="K104" s="163"/>
      <c r="L104" s="168"/>
      <c r="M104" s="169"/>
      <c r="N104" s="170"/>
      <c r="O104" s="170"/>
      <c r="P104" s="171">
        <f>SUM(P105:P108)</f>
        <v>0</v>
      </c>
      <c r="Q104" s="170"/>
      <c r="R104" s="171">
        <f>SUM(R105:R108)</f>
        <v>0</v>
      </c>
      <c r="S104" s="170"/>
      <c r="T104" s="172">
        <f>SUM(T105:T108)</f>
        <v>0</v>
      </c>
      <c r="AR104" s="173" t="s">
        <v>84</v>
      </c>
      <c r="AT104" s="174" t="s">
        <v>75</v>
      </c>
      <c r="AU104" s="174" t="s">
        <v>22</v>
      </c>
      <c r="AY104" s="173" t="s">
        <v>150</v>
      </c>
      <c r="BK104" s="175">
        <f>SUM(BK105:BK108)</f>
        <v>0</v>
      </c>
    </row>
    <row r="105" spans="1:65" s="2" customFormat="1" ht="24.15" customHeight="1">
      <c r="A105" s="34"/>
      <c r="B105" s="35"/>
      <c r="C105" s="178" t="s">
        <v>239</v>
      </c>
      <c r="D105" s="178" t="s">
        <v>154</v>
      </c>
      <c r="E105" s="179" t="s">
        <v>472</v>
      </c>
      <c r="F105" s="180" t="s">
        <v>473</v>
      </c>
      <c r="G105" s="181" t="s">
        <v>157</v>
      </c>
      <c r="H105" s="182">
        <v>4</v>
      </c>
      <c r="I105" s="183"/>
      <c r="J105" s="184">
        <f>ROUND(I105*H105,2)</f>
        <v>0</v>
      </c>
      <c r="K105" s="180" t="s">
        <v>158</v>
      </c>
      <c r="L105" s="39"/>
      <c r="M105" s="185" t="s">
        <v>20</v>
      </c>
      <c r="N105" s="186" t="s">
        <v>47</v>
      </c>
      <c r="O105" s="64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9" t="s">
        <v>179</v>
      </c>
      <c r="AT105" s="189" t="s">
        <v>154</v>
      </c>
      <c r="AU105" s="189" t="s">
        <v>84</v>
      </c>
      <c r="AY105" s="17" t="s">
        <v>150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7" t="s">
        <v>22</v>
      </c>
      <c r="BK105" s="190">
        <f>ROUND(I105*H105,2)</f>
        <v>0</v>
      </c>
      <c r="BL105" s="17" t="s">
        <v>179</v>
      </c>
      <c r="BM105" s="189" t="s">
        <v>474</v>
      </c>
    </row>
    <row r="106" spans="1:65" s="2" customFormat="1" ht="10">
      <c r="A106" s="34"/>
      <c r="B106" s="35"/>
      <c r="C106" s="36"/>
      <c r="D106" s="191" t="s">
        <v>161</v>
      </c>
      <c r="E106" s="36"/>
      <c r="F106" s="192" t="s">
        <v>475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161</v>
      </c>
      <c r="AU106" s="17" t="s">
        <v>84</v>
      </c>
    </row>
    <row r="107" spans="1:65" s="2" customFormat="1" ht="24.15" customHeight="1">
      <c r="A107" s="34"/>
      <c r="B107" s="35"/>
      <c r="C107" s="178" t="s">
        <v>244</v>
      </c>
      <c r="D107" s="178" t="s">
        <v>154</v>
      </c>
      <c r="E107" s="179" t="s">
        <v>472</v>
      </c>
      <c r="F107" s="180" t="s">
        <v>473</v>
      </c>
      <c r="G107" s="181" t="s">
        <v>157</v>
      </c>
      <c r="H107" s="182">
        <v>4</v>
      </c>
      <c r="I107" s="183"/>
      <c r="J107" s="184">
        <f>ROUND(I107*H107,2)</f>
        <v>0</v>
      </c>
      <c r="K107" s="180" t="s">
        <v>158</v>
      </c>
      <c r="L107" s="39"/>
      <c r="M107" s="185" t="s">
        <v>20</v>
      </c>
      <c r="N107" s="186" t="s">
        <v>47</v>
      </c>
      <c r="O107" s="64"/>
      <c r="P107" s="187">
        <f>O107*H107</f>
        <v>0</v>
      </c>
      <c r="Q107" s="187">
        <v>0</v>
      </c>
      <c r="R107" s="187">
        <f>Q107*H107</f>
        <v>0</v>
      </c>
      <c r="S107" s="187">
        <v>0</v>
      </c>
      <c r="T107" s="18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9" t="s">
        <v>179</v>
      </c>
      <c r="AT107" s="189" t="s">
        <v>154</v>
      </c>
      <c r="AU107" s="189" t="s">
        <v>84</v>
      </c>
      <c r="AY107" s="17" t="s">
        <v>150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7" t="s">
        <v>22</v>
      </c>
      <c r="BK107" s="190">
        <f>ROUND(I107*H107,2)</f>
        <v>0</v>
      </c>
      <c r="BL107" s="17" t="s">
        <v>179</v>
      </c>
      <c r="BM107" s="189" t="s">
        <v>476</v>
      </c>
    </row>
    <row r="108" spans="1:65" s="2" customFormat="1" ht="10">
      <c r="A108" s="34"/>
      <c r="B108" s="35"/>
      <c r="C108" s="36"/>
      <c r="D108" s="191" t="s">
        <v>161</v>
      </c>
      <c r="E108" s="36"/>
      <c r="F108" s="192" t="s">
        <v>475</v>
      </c>
      <c r="G108" s="36"/>
      <c r="H108" s="36"/>
      <c r="I108" s="193"/>
      <c r="J108" s="36"/>
      <c r="K108" s="36"/>
      <c r="L108" s="39"/>
      <c r="M108" s="206"/>
      <c r="N108" s="207"/>
      <c r="O108" s="208"/>
      <c r="P108" s="208"/>
      <c r="Q108" s="208"/>
      <c r="R108" s="208"/>
      <c r="S108" s="208"/>
      <c r="T108" s="209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161</v>
      </c>
      <c r="AU108" s="17" t="s">
        <v>84</v>
      </c>
    </row>
    <row r="109" spans="1:65" s="2" customFormat="1" ht="7" customHeight="1">
      <c r="A109" s="34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39"/>
      <c r="M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</sheetData>
  <sheetProtection algorithmName="SHA-512" hashValue="g/laK3qRrHYDffduuLCeuF3xs/2iOG1o5dsyLOnco9y9/vT/KVTI5wAf9g1MH5Q9mNA7Wrng2ZMW0OOsFZqXWg==" saltValue="RWZEPmHR1ehrN+AlMYU6kf7R9v5iKVUjXx3sE587VOt/vFxYlWF048LL9X9raLy5Pv6rqIiua6osdX6p+ZVHTg==" spinCount="100000" sheet="1" objects="1" scenarios="1" formatColumns="0" formatRows="0" autoFilter="0"/>
  <autoFilter ref="C89:K108" xr:uid="{00000000-0009-0000-0000-000005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4" r:id="rId1" xr:uid="{00000000-0004-0000-0500-000000000000}"/>
    <hyperlink ref="F98" r:id="rId2" xr:uid="{00000000-0004-0000-0500-000001000000}"/>
    <hyperlink ref="F102" r:id="rId3" xr:uid="{00000000-0004-0000-0500-000002000000}"/>
    <hyperlink ref="F106" r:id="rId4" xr:uid="{00000000-0004-0000-0500-000003000000}"/>
    <hyperlink ref="F108" r:id="rId5" xr:uid="{00000000-0004-0000-05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33"/>
  <sheetViews>
    <sheetView showGridLines="0" workbookViewId="0"/>
  </sheetViews>
  <sheetFormatPr defaultRowHeight="1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17" t="s">
        <v>104</v>
      </c>
    </row>
    <row r="3" spans="1:46" s="1" customFormat="1" ht="7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84</v>
      </c>
    </row>
    <row r="4" spans="1:46" s="1" customFormat="1" ht="25" customHeight="1">
      <c r="B4" s="20"/>
      <c r="D4" s="110" t="s">
        <v>108</v>
      </c>
      <c r="L4" s="20"/>
      <c r="M4" s="111" t="s">
        <v>10</v>
      </c>
      <c r="AT4" s="17" t="s">
        <v>4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81" t="str">
        <f>'Rekapitulace stavby'!K6</f>
        <v>Sanace vlhkého zdiva III. ZŠ ul. 8. května 63, Šumperk</v>
      </c>
      <c r="F7" s="382"/>
      <c r="G7" s="382"/>
      <c r="H7" s="382"/>
      <c r="L7" s="20"/>
    </row>
    <row r="8" spans="1:46" s="1" customFormat="1" ht="12" customHeight="1">
      <c r="B8" s="20"/>
      <c r="D8" s="112" t="s">
        <v>109</v>
      </c>
      <c r="L8" s="20"/>
    </row>
    <row r="9" spans="1:46" s="2" customFormat="1" ht="16.5" customHeight="1">
      <c r="A9" s="34"/>
      <c r="B9" s="39"/>
      <c r="C9" s="34"/>
      <c r="D9" s="34"/>
      <c r="E9" s="381" t="s">
        <v>110</v>
      </c>
      <c r="F9" s="383"/>
      <c r="G9" s="383"/>
      <c r="H9" s="383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111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384" t="s">
        <v>477</v>
      </c>
      <c r="F11" s="383"/>
      <c r="G11" s="383"/>
      <c r="H11" s="383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0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19</v>
      </c>
      <c r="E13" s="34"/>
      <c r="F13" s="103" t="s">
        <v>20</v>
      </c>
      <c r="G13" s="34"/>
      <c r="H13" s="34"/>
      <c r="I13" s="112" t="s">
        <v>21</v>
      </c>
      <c r="J13" s="103" t="s">
        <v>20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103" t="s">
        <v>24</v>
      </c>
      <c r="G14" s="34"/>
      <c r="H14" s="34"/>
      <c r="I14" s="112" t="s">
        <v>25</v>
      </c>
      <c r="J14" s="114" t="str">
        <f>'Rekapitulace stavby'!AN8</f>
        <v>23. 8. 2022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75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29</v>
      </c>
      <c r="E16" s="34"/>
      <c r="F16" s="34"/>
      <c r="G16" s="34"/>
      <c r="H16" s="34"/>
      <c r="I16" s="112" t="s">
        <v>30</v>
      </c>
      <c r="J16" s="103" t="str">
        <f>IF('Rekapitulace stavby'!AN10="","",'Rekapitulace stavby'!AN10)</f>
        <v/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tr">
        <f>IF('Rekapitulace stavby'!E11="","",'Rekapitulace stavby'!E11)</f>
        <v xml:space="preserve"> </v>
      </c>
      <c r="F17" s="34"/>
      <c r="G17" s="34"/>
      <c r="H17" s="34"/>
      <c r="I17" s="112" t="s">
        <v>31</v>
      </c>
      <c r="J17" s="103" t="str">
        <f>IF('Rekapitulace stavby'!AN11="","",'Rekapitulace stavby'!AN11)</f>
        <v/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7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32</v>
      </c>
      <c r="E19" s="34"/>
      <c r="F19" s="34"/>
      <c r="G19" s="34"/>
      <c r="H19" s="34"/>
      <c r="I19" s="112" t="s">
        <v>30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85" t="str">
        <f>'Rekapitulace stavby'!E14</f>
        <v>Vyplň údaj</v>
      </c>
      <c r="F20" s="386"/>
      <c r="G20" s="386"/>
      <c r="H20" s="386"/>
      <c r="I20" s="112" t="s">
        <v>31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7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34</v>
      </c>
      <c r="E22" s="34"/>
      <c r="F22" s="34"/>
      <c r="G22" s="34"/>
      <c r="H22" s="34"/>
      <c r="I22" s="112" t="s">
        <v>30</v>
      </c>
      <c r="J22" s="103" t="str">
        <f>IF('Rekapitulace stavby'!AN16="","",'Rekapitulace stavby'!AN16)</f>
        <v>29380995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stavby'!E17="","",'Rekapitulace stavby'!E17)</f>
        <v>PVLK PROJECT s.r.o.</v>
      </c>
      <c r="F23" s="34"/>
      <c r="G23" s="34"/>
      <c r="H23" s="34"/>
      <c r="I23" s="112" t="s">
        <v>31</v>
      </c>
      <c r="J23" s="103" t="str">
        <f>IF('Rekapitulace stavby'!AN17="","",'Rekapitulace stavby'!AN17)</f>
        <v>CZ29380995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7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39</v>
      </c>
      <c r="E25" s="34"/>
      <c r="F25" s="34"/>
      <c r="G25" s="34"/>
      <c r="H25" s="34"/>
      <c r="I25" s="112" t="s">
        <v>30</v>
      </c>
      <c r="J25" s="103" t="s">
        <v>35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36</v>
      </c>
      <c r="F26" s="34"/>
      <c r="G26" s="34"/>
      <c r="H26" s="34"/>
      <c r="I26" s="112" t="s">
        <v>31</v>
      </c>
      <c r="J26" s="103" t="s">
        <v>37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7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40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87" t="s">
        <v>20</v>
      </c>
      <c r="F29" s="387"/>
      <c r="G29" s="387"/>
      <c r="H29" s="387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7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7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4" customHeight="1">
      <c r="A32" s="34"/>
      <c r="B32" s="39"/>
      <c r="C32" s="34"/>
      <c r="D32" s="119" t="s">
        <v>42</v>
      </c>
      <c r="E32" s="34"/>
      <c r="F32" s="34"/>
      <c r="G32" s="34"/>
      <c r="H32" s="34"/>
      <c r="I32" s="34"/>
      <c r="J32" s="120">
        <f>ROUND(J89,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7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21" t="s">
        <v>44</v>
      </c>
      <c r="G34" s="34"/>
      <c r="H34" s="34"/>
      <c r="I34" s="121" t="s">
        <v>43</v>
      </c>
      <c r="J34" s="121" t="s">
        <v>45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22" t="s">
        <v>46</v>
      </c>
      <c r="E35" s="112" t="s">
        <v>47</v>
      </c>
      <c r="F35" s="123">
        <f>ROUND((SUM(BE89:BE132)),  2)</f>
        <v>0</v>
      </c>
      <c r="G35" s="34"/>
      <c r="H35" s="34"/>
      <c r="I35" s="124">
        <v>0.21</v>
      </c>
      <c r="J35" s="123">
        <f>ROUND(((SUM(BE89:BE132))*I35),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12" t="s">
        <v>48</v>
      </c>
      <c r="F36" s="123">
        <f>ROUND((SUM(BF89:BF132)),  2)</f>
        <v>0</v>
      </c>
      <c r="G36" s="34"/>
      <c r="H36" s="34"/>
      <c r="I36" s="124">
        <v>0.15</v>
      </c>
      <c r="J36" s="123">
        <f>ROUND(((SUM(BF89:BF132))*I36),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2" t="s">
        <v>49</v>
      </c>
      <c r="F37" s="123">
        <f>ROUND((SUM(BG89:BG132)),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9"/>
      <c r="C38" s="34"/>
      <c r="D38" s="34"/>
      <c r="E38" s="112" t="s">
        <v>50</v>
      </c>
      <c r="F38" s="123">
        <f>ROUND((SUM(BH89:BH132)),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12" t="s">
        <v>51</v>
      </c>
      <c r="F39" s="123">
        <f>ROUND((SUM(BI89:BI132)),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7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4" customHeight="1">
      <c r="A41" s="34"/>
      <c r="B41" s="39"/>
      <c r="C41" s="125"/>
      <c r="D41" s="126" t="s">
        <v>52</v>
      </c>
      <c r="E41" s="127"/>
      <c r="F41" s="127"/>
      <c r="G41" s="128" t="s">
        <v>53</v>
      </c>
      <c r="H41" s="129" t="s">
        <v>54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7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5" customHeight="1">
      <c r="A47" s="34"/>
      <c r="B47" s="35"/>
      <c r="C47" s="23" t="s">
        <v>113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7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88" t="str">
        <f>E7</f>
        <v>Sanace vlhkého zdiva III. ZŠ ul. 8. května 63, Šumperk</v>
      </c>
      <c r="F50" s="389"/>
      <c r="G50" s="389"/>
      <c r="H50" s="389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109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88" t="s">
        <v>110</v>
      </c>
      <c r="F52" s="390"/>
      <c r="G52" s="390"/>
      <c r="H52" s="390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111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30" customHeight="1">
      <c r="A54" s="34"/>
      <c r="B54" s="35"/>
      <c r="C54" s="36"/>
      <c r="D54" s="36"/>
      <c r="E54" s="337" t="str">
        <f>E11</f>
        <v>NNV-VPD - Vnitřní silnoproudé rozvody - Spínače, zásuvky, krabice - Demontáž + zpětná montáž</v>
      </c>
      <c r="F54" s="390"/>
      <c r="G54" s="390"/>
      <c r="H54" s="390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7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23</v>
      </c>
      <c r="D56" s="36"/>
      <c r="E56" s="36"/>
      <c r="F56" s="27" t="str">
        <f>F14</f>
        <v xml:space="preserve"> </v>
      </c>
      <c r="G56" s="36"/>
      <c r="H56" s="36"/>
      <c r="I56" s="29" t="s">
        <v>25</v>
      </c>
      <c r="J56" s="59" t="str">
        <f>IF(J14="","",J14)</f>
        <v>23. 8. 2022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7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65" customHeight="1">
      <c r="A58" s="34"/>
      <c r="B58" s="35"/>
      <c r="C58" s="29" t="s">
        <v>29</v>
      </c>
      <c r="D58" s="36"/>
      <c r="E58" s="36"/>
      <c r="F58" s="27" t="str">
        <f>E17</f>
        <v xml:space="preserve"> </v>
      </c>
      <c r="G58" s="36"/>
      <c r="H58" s="36"/>
      <c r="I58" s="29" t="s">
        <v>34</v>
      </c>
      <c r="J58" s="32" t="str">
        <f>E23</f>
        <v>PVLK PROJECT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5.65" customHeight="1">
      <c r="A59" s="34"/>
      <c r="B59" s="35"/>
      <c r="C59" s="29" t="s">
        <v>32</v>
      </c>
      <c r="D59" s="36"/>
      <c r="E59" s="36"/>
      <c r="F59" s="27" t="str">
        <f>IF(E20="","",E20)</f>
        <v>Vyplň údaj</v>
      </c>
      <c r="G59" s="36"/>
      <c r="H59" s="36"/>
      <c r="I59" s="29" t="s">
        <v>39</v>
      </c>
      <c r="J59" s="32" t="str">
        <f>E26</f>
        <v>PVLK PROJECT s.r.o.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2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114</v>
      </c>
      <c r="D61" s="137"/>
      <c r="E61" s="137"/>
      <c r="F61" s="137"/>
      <c r="G61" s="137"/>
      <c r="H61" s="137"/>
      <c r="I61" s="137"/>
      <c r="J61" s="138" t="s">
        <v>115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2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75" customHeight="1">
      <c r="A63" s="34"/>
      <c r="B63" s="35"/>
      <c r="C63" s="139" t="s">
        <v>74</v>
      </c>
      <c r="D63" s="36"/>
      <c r="E63" s="36"/>
      <c r="F63" s="36"/>
      <c r="G63" s="36"/>
      <c r="H63" s="36"/>
      <c r="I63" s="36"/>
      <c r="J63" s="77">
        <f>J89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116</v>
      </c>
    </row>
    <row r="64" spans="1:47" s="9" customFormat="1" ht="25" customHeight="1">
      <c r="B64" s="140"/>
      <c r="C64" s="141"/>
      <c r="D64" s="142" t="s">
        <v>117</v>
      </c>
      <c r="E64" s="143"/>
      <c r="F64" s="143"/>
      <c r="G64" s="143"/>
      <c r="H64" s="143"/>
      <c r="I64" s="143"/>
      <c r="J64" s="144">
        <f>J90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370</v>
      </c>
      <c r="E65" s="148"/>
      <c r="F65" s="148"/>
      <c r="G65" s="148"/>
      <c r="H65" s="148"/>
      <c r="I65" s="148"/>
      <c r="J65" s="149">
        <f>J91</f>
        <v>0</v>
      </c>
      <c r="K65" s="97"/>
      <c r="L65" s="150"/>
    </row>
    <row r="66" spans="1:31" s="9" customFormat="1" ht="25" customHeight="1">
      <c r="B66" s="140"/>
      <c r="C66" s="141"/>
      <c r="D66" s="142" t="s">
        <v>123</v>
      </c>
      <c r="E66" s="143"/>
      <c r="F66" s="143"/>
      <c r="G66" s="143"/>
      <c r="H66" s="143"/>
      <c r="I66" s="143"/>
      <c r="J66" s="144">
        <f>J128</f>
        <v>0</v>
      </c>
      <c r="K66" s="141"/>
      <c r="L66" s="145"/>
    </row>
    <row r="67" spans="1:31" s="10" customFormat="1" ht="19.899999999999999" customHeight="1">
      <c r="B67" s="146"/>
      <c r="C67" s="97"/>
      <c r="D67" s="147" t="s">
        <v>478</v>
      </c>
      <c r="E67" s="148"/>
      <c r="F67" s="148"/>
      <c r="G67" s="148"/>
      <c r="H67" s="148"/>
      <c r="I67" s="148"/>
      <c r="J67" s="149">
        <f>J129</f>
        <v>0</v>
      </c>
      <c r="K67" s="97"/>
      <c r="L67" s="150"/>
    </row>
    <row r="68" spans="1:31" s="2" customFormat="1" ht="21.75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7" customHeight="1">
      <c r="A69" s="34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13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7" customHeight="1">
      <c r="A73" s="34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5" customHeight="1">
      <c r="A74" s="34"/>
      <c r="B74" s="35"/>
      <c r="C74" s="23" t="s">
        <v>135</v>
      </c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7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16</v>
      </c>
      <c r="D76" s="36"/>
      <c r="E76" s="36"/>
      <c r="F76" s="36"/>
      <c r="G76" s="36"/>
      <c r="H76" s="36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388" t="str">
        <f>E7</f>
        <v>Sanace vlhkého zdiva III. ZŠ ul. 8. května 63, Šumperk</v>
      </c>
      <c r="F77" s="389"/>
      <c r="G77" s="389"/>
      <c r="H77" s="389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1" customFormat="1" ht="12" customHeight="1">
      <c r="B78" s="21"/>
      <c r="C78" s="29" t="s">
        <v>109</v>
      </c>
      <c r="D78" s="22"/>
      <c r="E78" s="22"/>
      <c r="F78" s="22"/>
      <c r="G78" s="22"/>
      <c r="H78" s="22"/>
      <c r="I78" s="22"/>
      <c r="J78" s="22"/>
      <c r="K78" s="22"/>
      <c r="L78" s="20"/>
    </row>
    <row r="79" spans="1:31" s="2" customFormat="1" ht="16.5" customHeight="1">
      <c r="A79" s="34"/>
      <c r="B79" s="35"/>
      <c r="C79" s="36"/>
      <c r="D79" s="36"/>
      <c r="E79" s="388" t="s">
        <v>110</v>
      </c>
      <c r="F79" s="390"/>
      <c r="G79" s="390"/>
      <c r="H79" s="390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111</v>
      </c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30" customHeight="1">
      <c r="A81" s="34"/>
      <c r="B81" s="35"/>
      <c r="C81" s="36"/>
      <c r="D81" s="36"/>
      <c r="E81" s="337" t="str">
        <f>E11</f>
        <v>NNV-VPD - Vnitřní silnoproudé rozvody - Spínače, zásuvky, krabice - Demontáž + zpětná montáž</v>
      </c>
      <c r="F81" s="390"/>
      <c r="G81" s="390"/>
      <c r="H81" s="390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7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9" t="s">
        <v>23</v>
      </c>
      <c r="D83" s="36"/>
      <c r="E83" s="36"/>
      <c r="F83" s="27" t="str">
        <f>F14</f>
        <v xml:space="preserve"> </v>
      </c>
      <c r="G83" s="36"/>
      <c r="H83" s="36"/>
      <c r="I83" s="29" t="s">
        <v>25</v>
      </c>
      <c r="J83" s="59" t="str">
        <f>IF(J14="","",J14)</f>
        <v>23. 8. 2022</v>
      </c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7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25.65" customHeight="1">
      <c r="A85" s="34"/>
      <c r="B85" s="35"/>
      <c r="C85" s="29" t="s">
        <v>29</v>
      </c>
      <c r="D85" s="36"/>
      <c r="E85" s="36"/>
      <c r="F85" s="27" t="str">
        <f>E17</f>
        <v xml:space="preserve"> </v>
      </c>
      <c r="G85" s="36"/>
      <c r="H85" s="36"/>
      <c r="I85" s="29" t="s">
        <v>34</v>
      </c>
      <c r="J85" s="32" t="str">
        <f>E23</f>
        <v>PVLK PROJECT s.r.o.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25.65" customHeight="1">
      <c r="A86" s="34"/>
      <c r="B86" s="35"/>
      <c r="C86" s="29" t="s">
        <v>32</v>
      </c>
      <c r="D86" s="36"/>
      <c r="E86" s="36"/>
      <c r="F86" s="27" t="str">
        <f>IF(E20="","",E20)</f>
        <v>Vyplň údaj</v>
      </c>
      <c r="G86" s="36"/>
      <c r="H86" s="36"/>
      <c r="I86" s="29" t="s">
        <v>39</v>
      </c>
      <c r="J86" s="32" t="str">
        <f>E26</f>
        <v>PVLK PROJECT s.r.o.</v>
      </c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0.2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11" customFormat="1" ht="29.25" customHeight="1">
      <c r="A88" s="151"/>
      <c r="B88" s="152"/>
      <c r="C88" s="153" t="s">
        <v>136</v>
      </c>
      <c r="D88" s="154" t="s">
        <v>61</v>
      </c>
      <c r="E88" s="154" t="s">
        <v>57</v>
      </c>
      <c r="F88" s="154" t="s">
        <v>58</v>
      </c>
      <c r="G88" s="154" t="s">
        <v>137</v>
      </c>
      <c r="H88" s="154" t="s">
        <v>138</v>
      </c>
      <c r="I88" s="154" t="s">
        <v>139</v>
      </c>
      <c r="J88" s="154" t="s">
        <v>115</v>
      </c>
      <c r="K88" s="155" t="s">
        <v>140</v>
      </c>
      <c r="L88" s="156"/>
      <c r="M88" s="68" t="s">
        <v>20</v>
      </c>
      <c r="N88" s="69" t="s">
        <v>46</v>
      </c>
      <c r="O88" s="69" t="s">
        <v>141</v>
      </c>
      <c r="P88" s="69" t="s">
        <v>142</v>
      </c>
      <c r="Q88" s="69" t="s">
        <v>143</v>
      </c>
      <c r="R88" s="69" t="s">
        <v>144</v>
      </c>
      <c r="S88" s="69" t="s">
        <v>145</v>
      </c>
      <c r="T88" s="70" t="s">
        <v>146</v>
      </c>
      <c r="U88" s="151"/>
      <c r="V88" s="151"/>
      <c r="W88" s="151"/>
      <c r="X88" s="151"/>
      <c r="Y88" s="151"/>
      <c r="Z88" s="151"/>
      <c r="AA88" s="151"/>
      <c r="AB88" s="151"/>
      <c r="AC88" s="151"/>
      <c r="AD88" s="151"/>
      <c r="AE88" s="151"/>
    </row>
    <row r="89" spans="1:65" s="2" customFormat="1" ht="22.75" customHeight="1">
      <c r="A89" s="34"/>
      <c r="B89" s="35"/>
      <c r="C89" s="75" t="s">
        <v>147</v>
      </c>
      <c r="D89" s="36"/>
      <c r="E89" s="36"/>
      <c r="F89" s="36"/>
      <c r="G89" s="36"/>
      <c r="H89" s="36"/>
      <c r="I89" s="36"/>
      <c r="J89" s="157">
        <f>BK89</f>
        <v>0</v>
      </c>
      <c r="K89" s="36"/>
      <c r="L89" s="39"/>
      <c r="M89" s="71"/>
      <c r="N89" s="158"/>
      <c r="O89" s="72"/>
      <c r="P89" s="159">
        <f>P90+P128</f>
        <v>0</v>
      </c>
      <c r="Q89" s="72"/>
      <c r="R89" s="159">
        <f>R90+R128</f>
        <v>0</v>
      </c>
      <c r="S89" s="72"/>
      <c r="T89" s="160">
        <f>T90+T128</f>
        <v>1E-4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75</v>
      </c>
      <c r="AU89" s="17" t="s">
        <v>116</v>
      </c>
      <c r="BK89" s="161">
        <f>BK90+BK128</f>
        <v>0</v>
      </c>
    </row>
    <row r="90" spans="1:65" s="12" customFormat="1" ht="25.9" customHeight="1">
      <c r="B90" s="162"/>
      <c r="C90" s="163"/>
      <c r="D90" s="164" t="s">
        <v>75</v>
      </c>
      <c r="E90" s="165" t="s">
        <v>148</v>
      </c>
      <c r="F90" s="165" t="s">
        <v>149</v>
      </c>
      <c r="G90" s="163"/>
      <c r="H90" s="163"/>
      <c r="I90" s="166"/>
      <c r="J90" s="167">
        <f>BK90</f>
        <v>0</v>
      </c>
      <c r="K90" s="163"/>
      <c r="L90" s="168"/>
      <c r="M90" s="169"/>
      <c r="N90" s="170"/>
      <c r="O90" s="170"/>
      <c r="P90" s="171">
        <f>P91</f>
        <v>0</v>
      </c>
      <c r="Q90" s="170"/>
      <c r="R90" s="171">
        <f>R91</f>
        <v>0</v>
      </c>
      <c r="S90" s="170"/>
      <c r="T90" s="172">
        <f>T91</f>
        <v>1E-4</v>
      </c>
      <c r="AR90" s="173" t="s">
        <v>84</v>
      </c>
      <c r="AT90" s="174" t="s">
        <v>75</v>
      </c>
      <c r="AU90" s="174" t="s">
        <v>76</v>
      </c>
      <c r="AY90" s="173" t="s">
        <v>150</v>
      </c>
      <c r="BK90" s="175">
        <f>BK91</f>
        <v>0</v>
      </c>
    </row>
    <row r="91" spans="1:65" s="12" customFormat="1" ht="22.75" customHeight="1">
      <c r="B91" s="162"/>
      <c r="C91" s="163"/>
      <c r="D91" s="164" t="s">
        <v>75</v>
      </c>
      <c r="E91" s="176" t="s">
        <v>371</v>
      </c>
      <c r="F91" s="176" t="s">
        <v>372</v>
      </c>
      <c r="G91" s="163"/>
      <c r="H91" s="163"/>
      <c r="I91" s="166"/>
      <c r="J91" s="177">
        <f>BK91</f>
        <v>0</v>
      </c>
      <c r="K91" s="163"/>
      <c r="L91" s="168"/>
      <c r="M91" s="169"/>
      <c r="N91" s="170"/>
      <c r="O91" s="170"/>
      <c r="P91" s="171">
        <f>SUM(P92:P127)</f>
        <v>0</v>
      </c>
      <c r="Q91" s="170"/>
      <c r="R91" s="171">
        <f>SUM(R92:R127)</f>
        <v>0</v>
      </c>
      <c r="S91" s="170"/>
      <c r="T91" s="172">
        <f>SUM(T92:T127)</f>
        <v>1E-4</v>
      </c>
      <c r="AR91" s="173" t="s">
        <v>84</v>
      </c>
      <c r="AT91" s="174" t="s">
        <v>75</v>
      </c>
      <c r="AU91" s="174" t="s">
        <v>22</v>
      </c>
      <c r="AY91" s="173" t="s">
        <v>150</v>
      </c>
      <c r="BK91" s="175">
        <f>SUM(BK92:BK127)</f>
        <v>0</v>
      </c>
    </row>
    <row r="92" spans="1:65" s="2" customFormat="1" ht="24.15" customHeight="1">
      <c r="A92" s="34"/>
      <c r="B92" s="35"/>
      <c r="C92" s="178" t="s">
        <v>479</v>
      </c>
      <c r="D92" s="178" t="s">
        <v>154</v>
      </c>
      <c r="E92" s="179" t="s">
        <v>480</v>
      </c>
      <c r="F92" s="180" t="s">
        <v>481</v>
      </c>
      <c r="G92" s="181" t="s">
        <v>157</v>
      </c>
      <c r="H92" s="182">
        <v>1</v>
      </c>
      <c r="I92" s="183"/>
      <c r="J92" s="184">
        <f>ROUND(I92*H92,2)</f>
        <v>0</v>
      </c>
      <c r="K92" s="180" t="s">
        <v>158</v>
      </c>
      <c r="L92" s="39"/>
      <c r="M92" s="185" t="s">
        <v>20</v>
      </c>
      <c r="N92" s="186" t="s">
        <v>47</v>
      </c>
      <c r="O92" s="64"/>
      <c r="P92" s="187">
        <f>O92*H92</f>
        <v>0</v>
      </c>
      <c r="Q92" s="187">
        <v>0</v>
      </c>
      <c r="R92" s="187">
        <f>Q92*H92</f>
        <v>0</v>
      </c>
      <c r="S92" s="187">
        <v>0</v>
      </c>
      <c r="T92" s="188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9" t="s">
        <v>179</v>
      </c>
      <c r="AT92" s="189" t="s">
        <v>154</v>
      </c>
      <c r="AU92" s="189" t="s">
        <v>84</v>
      </c>
      <c r="AY92" s="17" t="s">
        <v>150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17" t="s">
        <v>22</v>
      </c>
      <c r="BK92" s="190">
        <f>ROUND(I92*H92,2)</f>
        <v>0</v>
      </c>
      <c r="BL92" s="17" t="s">
        <v>179</v>
      </c>
      <c r="BM92" s="189" t="s">
        <v>482</v>
      </c>
    </row>
    <row r="93" spans="1:65" s="2" customFormat="1" ht="10">
      <c r="A93" s="34"/>
      <c r="B93" s="35"/>
      <c r="C93" s="36"/>
      <c r="D93" s="191" t="s">
        <v>161</v>
      </c>
      <c r="E93" s="36"/>
      <c r="F93" s="192" t="s">
        <v>483</v>
      </c>
      <c r="G93" s="36"/>
      <c r="H93" s="36"/>
      <c r="I93" s="193"/>
      <c r="J93" s="36"/>
      <c r="K93" s="36"/>
      <c r="L93" s="39"/>
      <c r="M93" s="194"/>
      <c r="N93" s="195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161</v>
      </c>
      <c r="AU93" s="17" t="s">
        <v>84</v>
      </c>
    </row>
    <row r="94" spans="1:65" s="13" customFormat="1" ht="10">
      <c r="B94" s="210"/>
      <c r="C94" s="211"/>
      <c r="D94" s="212" t="s">
        <v>377</v>
      </c>
      <c r="E94" s="213" t="s">
        <v>20</v>
      </c>
      <c r="F94" s="214" t="s">
        <v>484</v>
      </c>
      <c r="G94" s="211"/>
      <c r="H94" s="215">
        <v>1</v>
      </c>
      <c r="I94" s="216"/>
      <c r="J94" s="211"/>
      <c r="K94" s="211"/>
      <c r="L94" s="217"/>
      <c r="M94" s="218"/>
      <c r="N94" s="219"/>
      <c r="O94" s="219"/>
      <c r="P94" s="219"/>
      <c r="Q94" s="219"/>
      <c r="R94" s="219"/>
      <c r="S94" s="219"/>
      <c r="T94" s="220"/>
      <c r="AT94" s="221" t="s">
        <v>377</v>
      </c>
      <c r="AU94" s="221" t="s">
        <v>84</v>
      </c>
      <c r="AV94" s="13" t="s">
        <v>84</v>
      </c>
      <c r="AW94" s="13" t="s">
        <v>38</v>
      </c>
      <c r="AX94" s="13" t="s">
        <v>22</v>
      </c>
      <c r="AY94" s="221" t="s">
        <v>150</v>
      </c>
    </row>
    <row r="95" spans="1:65" s="2" customFormat="1" ht="24.15" customHeight="1">
      <c r="A95" s="34"/>
      <c r="B95" s="35"/>
      <c r="C95" s="178" t="s">
        <v>485</v>
      </c>
      <c r="D95" s="178" t="s">
        <v>154</v>
      </c>
      <c r="E95" s="179" t="s">
        <v>486</v>
      </c>
      <c r="F95" s="180" t="s">
        <v>487</v>
      </c>
      <c r="G95" s="181" t="s">
        <v>157</v>
      </c>
      <c r="H95" s="182">
        <v>2</v>
      </c>
      <c r="I95" s="183"/>
      <c r="J95" s="184">
        <f>ROUND(I95*H95,2)</f>
        <v>0</v>
      </c>
      <c r="K95" s="180" t="s">
        <v>158</v>
      </c>
      <c r="L95" s="39"/>
      <c r="M95" s="185" t="s">
        <v>20</v>
      </c>
      <c r="N95" s="186" t="s">
        <v>47</v>
      </c>
      <c r="O95" s="64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9" t="s">
        <v>179</v>
      </c>
      <c r="AT95" s="189" t="s">
        <v>154</v>
      </c>
      <c r="AU95" s="189" t="s">
        <v>84</v>
      </c>
      <c r="AY95" s="17" t="s">
        <v>150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7" t="s">
        <v>22</v>
      </c>
      <c r="BK95" s="190">
        <f>ROUND(I95*H95,2)</f>
        <v>0</v>
      </c>
      <c r="BL95" s="17" t="s">
        <v>179</v>
      </c>
      <c r="BM95" s="189" t="s">
        <v>488</v>
      </c>
    </row>
    <row r="96" spans="1:65" s="2" customFormat="1" ht="10">
      <c r="A96" s="34"/>
      <c r="B96" s="35"/>
      <c r="C96" s="36"/>
      <c r="D96" s="191" t="s">
        <v>161</v>
      </c>
      <c r="E96" s="36"/>
      <c r="F96" s="192" t="s">
        <v>489</v>
      </c>
      <c r="G96" s="36"/>
      <c r="H96" s="36"/>
      <c r="I96" s="193"/>
      <c r="J96" s="36"/>
      <c r="K96" s="36"/>
      <c r="L96" s="39"/>
      <c r="M96" s="194"/>
      <c r="N96" s="19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161</v>
      </c>
      <c r="AU96" s="17" t="s">
        <v>84</v>
      </c>
    </row>
    <row r="97" spans="1:65" s="13" customFormat="1" ht="10">
      <c r="B97" s="210"/>
      <c r="C97" s="211"/>
      <c r="D97" s="212" t="s">
        <v>377</v>
      </c>
      <c r="E97" s="213" t="s">
        <v>20</v>
      </c>
      <c r="F97" s="214" t="s">
        <v>490</v>
      </c>
      <c r="G97" s="211"/>
      <c r="H97" s="215">
        <v>2</v>
      </c>
      <c r="I97" s="216"/>
      <c r="J97" s="211"/>
      <c r="K97" s="211"/>
      <c r="L97" s="217"/>
      <c r="M97" s="218"/>
      <c r="N97" s="219"/>
      <c r="O97" s="219"/>
      <c r="P97" s="219"/>
      <c r="Q97" s="219"/>
      <c r="R97" s="219"/>
      <c r="S97" s="219"/>
      <c r="T97" s="220"/>
      <c r="AT97" s="221" t="s">
        <v>377</v>
      </c>
      <c r="AU97" s="221" t="s">
        <v>84</v>
      </c>
      <c r="AV97" s="13" t="s">
        <v>84</v>
      </c>
      <c r="AW97" s="13" t="s">
        <v>38</v>
      </c>
      <c r="AX97" s="13" t="s">
        <v>22</v>
      </c>
      <c r="AY97" s="221" t="s">
        <v>150</v>
      </c>
    </row>
    <row r="98" spans="1:65" s="2" customFormat="1" ht="24.15" customHeight="1">
      <c r="A98" s="34"/>
      <c r="B98" s="35"/>
      <c r="C98" s="178" t="s">
        <v>491</v>
      </c>
      <c r="D98" s="178" t="s">
        <v>154</v>
      </c>
      <c r="E98" s="179" t="s">
        <v>492</v>
      </c>
      <c r="F98" s="180" t="s">
        <v>493</v>
      </c>
      <c r="G98" s="181" t="s">
        <v>157</v>
      </c>
      <c r="H98" s="182">
        <v>1</v>
      </c>
      <c r="I98" s="183"/>
      <c r="J98" s="184">
        <f>ROUND(I98*H98,2)</f>
        <v>0</v>
      </c>
      <c r="K98" s="180" t="s">
        <v>158</v>
      </c>
      <c r="L98" s="39"/>
      <c r="M98" s="185" t="s">
        <v>20</v>
      </c>
      <c r="N98" s="186" t="s">
        <v>47</v>
      </c>
      <c r="O98" s="64"/>
      <c r="P98" s="187">
        <f>O98*H98</f>
        <v>0</v>
      </c>
      <c r="Q98" s="187">
        <v>0</v>
      </c>
      <c r="R98" s="187">
        <f>Q98*H98</f>
        <v>0</v>
      </c>
      <c r="S98" s="187">
        <v>5.0000000000000002E-5</v>
      </c>
      <c r="T98" s="188">
        <f>S98*H98</f>
        <v>5.0000000000000002E-5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179</v>
      </c>
      <c r="AT98" s="189" t="s">
        <v>154</v>
      </c>
      <c r="AU98" s="189" t="s">
        <v>84</v>
      </c>
      <c r="AY98" s="17" t="s">
        <v>150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22</v>
      </c>
      <c r="BK98" s="190">
        <f>ROUND(I98*H98,2)</f>
        <v>0</v>
      </c>
      <c r="BL98" s="17" t="s">
        <v>179</v>
      </c>
      <c r="BM98" s="189" t="s">
        <v>494</v>
      </c>
    </row>
    <row r="99" spans="1:65" s="2" customFormat="1" ht="10">
      <c r="A99" s="34"/>
      <c r="B99" s="35"/>
      <c r="C99" s="36"/>
      <c r="D99" s="191" t="s">
        <v>161</v>
      </c>
      <c r="E99" s="36"/>
      <c r="F99" s="192" t="s">
        <v>495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161</v>
      </c>
      <c r="AU99" s="17" t="s">
        <v>84</v>
      </c>
    </row>
    <row r="100" spans="1:65" s="13" customFormat="1" ht="10">
      <c r="B100" s="210"/>
      <c r="C100" s="211"/>
      <c r="D100" s="212" t="s">
        <v>377</v>
      </c>
      <c r="E100" s="213" t="s">
        <v>20</v>
      </c>
      <c r="F100" s="214" t="s">
        <v>496</v>
      </c>
      <c r="G100" s="211"/>
      <c r="H100" s="215">
        <v>1</v>
      </c>
      <c r="I100" s="216"/>
      <c r="J100" s="211"/>
      <c r="K100" s="211"/>
      <c r="L100" s="217"/>
      <c r="M100" s="218"/>
      <c r="N100" s="219"/>
      <c r="O100" s="219"/>
      <c r="P100" s="219"/>
      <c r="Q100" s="219"/>
      <c r="R100" s="219"/>
      <c r="S100" s="219"/>
      <c r="T100" s="220"/>
      <c r="AT100" s="221" t="s">
        <v>377</v>
      </c>
      <c r="AU100" s="221" t="s">
        <v>84</v>
      </c>
      <c r="AV100" s="13" t="s">
        <v>84</v>
      </c>
      <c r="AW100" s="13" t="s">
        <v>38</v>
      </c>
      <c r="AX100" s="13" t="s">
        <v>22</v>
      </c>
      <c r="AY100" s="221" t="s">
        <v>150</v>
      </c>
    </row>
    <row r="101" spans="1:65" s="2" customFormat="1" ht="24.15" customHeight="1">
      <c r="A101" s="34"/>
      <c r="B101" s="35"/>
      <c r="C101" s="178" t="s">
        <v>497</v>
      </c>
      <c r="D101" s="178" t="s">
        <v>154</v>
      </c>
      <c r="E101" s="179" t="s">
        <v>498</v>
      </c>
      <c r="F101" s="180" t="s">
        <v>499</v>
      </c>
      <c r="G101" s="181" t="s">
        <v>157</v>
      </c>
      <c r="H101" s="182">
        <v>10</v>
      </c>
      <c r="I101" s="183"/>
      <c r="J101" s="184">
        <f>ROUND(I101*H101,2)</f>
        <v>0</v>
      </c>
      <c r="K101" s="180" t="s">
        <v>158</v>
      </c>
      <c r="L101" s="39"/>
      <c r="M101" s="185" t="s">
        <v>20</v>
      </c>
      <c r="N101" s="186" t="s">
        <v>47</v>
      </c>
      <c r="O101" s="64"/>
      <c r="P101" s="187">
        <f>O101*H101</f>
        <v>0</v>
      </c>
      <c r="Q101" s="187">
        <v>0</v>
      </c>
      <c r="R101" s="187">
        <f>Q101*H101</f>
        <v>0</v>
      </c>
      <c r="S101" s="187">
        <v>0</v>
      </c>
      <c r="T101" s="188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9" t="s">
        <v>179</v>
      </c>
      <c r="AT101" s="189" t="s">
        <v>154</v>
      </c>
      <c r="AU101" s="189" t="s">
        <v>84</v>
      </c>
      <c r="AY101" s="17" t="s">
        <v>150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7" t="s">
        <v>22</v>
      </c>
      <c r="BK101" s="190">
        <f>ROUND(I101*H101,2)</f>
        <v>0</v>
      </c>
      <c r="BL101" s="17" t="s">
        <v>179</v>
      </c>
      <c r="BM101" s="189" t="s">
        <v>500</v>
      </c>
    </row>
    <row r="102" spans="1:65" s="2" customFormat="1" ht="10">
      <c r="A102" s="34"/>
      <c r="B102" s="35"/>
      <c r="C102" s="36"/>
      <c r="D102" s="191" t="s">
        <v>161</v>
      </c>
      <c r="E102" s="36"/>
      <c r="F102" s="192" t="s">
        <v>501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161</v>
      </c>
      <c r="AU102" s="17" t="s">
        <v>84</v>
      </c>
    </row>
    <row r="103" spans="1:65" s="13" customFormat="1" ht="10">
      <c r="B103" s="210"/>
      <c r="C103" s="211"/>
      <c r="D103" s="212" t="s">
        <v>377</v>
      </c>
      <c r="E103" s="213" t="s">
        <v>20</v>
      </c>
      <c r="F103" s="214" t="s">
        <v>502</v>
      </c>
      <c r="G103" s="211"/>
      <c r="H103" s="215">
        <v>10</v>
      </c>
      <c r="I103" s="216"/>
      <c r="J103" s="211"/>
      <c r="K103" s="211"/>
      <c r="L103" s="217"/>
      <c r="M103" s="218"/>
      <c r="N103" s="219"/>
      <c r="O103" s="219"/>
      <c r="P103" s="219"/>
      <c r="Q103" s="219"/>
      <c r="R103" s="219"/>
      <c r="S103" s="219"/>
      <c r="T103" s="220"/>
      <c r="AT103" s="221" t="s">
        <v>377</v>
      </c>
      <c r="AU103" s="221" t="s">
        <v>84</v>
      </c>
      <c r="AV103" s="13" t="s">
        <v>84</v>
      </c>
      <c r="AW103" s="13" t="s">
        <v>38</v>
      </c>
      <c r="AX103" s="13" t="s">
        <v>22</v>
      </c>
      <c r="AY103" s="221" t="s">
        <v>150</v>
      </c>
    </row>
    <row r="104" spans="1:65" s="2" customFormat="1" ht="21.75" customHeight="1">
      <c r="A104" s="34"/>
      <c r="B104" s="35"/>
      <c r="C104" s="178" t="s">
        <v>503</v>
      </c>
      <c r="D104" s="178" t="s">
        <v>154</v>
      </c>
      <c r="E104" s="179" t="s">
        <v>504</v>
      </c>
      <c r="F104" s="180" t="s">
        <v>505</v>
      </c>
      <c r="G104" s="181" t="s">
        <v>157</v>
      </c>
      <c r="H104" s="182">
        <v>10</v>
      </c>
      <c r="I104" s="183"/>
      <c r="J104" s="184">
        <f>ROUND(I104*H104,2)</f>
        <v>0</v>
      </c>
      <c r="K104" s="180" t="s">
        <v>158</v>
      </c>
      <c r="L104" s="39"/>
      <c r="M104" s="185" t="s">
        <v>20</v>
      </c>
      <c r="N104" s="186" t="s">
        <v>47</v>
      </c>
      <c r="O104" s="64"/>
      <c r="P104" s="187">
        <f>O104*H104</f>
        <v>0</v>
      </c>
      <c r="Q104" s="187">
        <v>0</v>
      </c>
      <c r="R104" s="187">
        <f>Q104*H104</f>
        <v>0</v>
      </c>
      <c r="S104" s="187">
        <v>0</v>
      </c>
      <c r="T104" s="18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9" t="s">
        <v>179</v>
      </c>
      <c r="AT104" s="189" t="s">
        <v>154</v>
      </c>
      <c r="AU104" s="189" t="s">
        <v>84</v>
      </c>
      <c r="AY104" s="17" t="s">
        <v>150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7" t="s">
        <v>22</v>
      </c>
      <c r="BK104" s="190">
        <f>ROUND(I104*H104,2)</f>
        <v>0</v>
      </c>
      <c r="BL104" s="17" t="s">
        <v>179</v>
      </c>
      <c r="BM104" s="189" t="s">
        <v>506</v>
      </c>
    </row>
    <row r="105" spans="1:65" s="2" customFormat="1" ht="10">
      <c r="A105" s="34"/>
      <c r="B105" s="35"/>
      <c r="C105" s="36"/>
      <c r="D105" s="191" t="s">
        <v>161</v>
      </c>
      <c r="E105" s="36"/>
      <c r="F105" s="192" t="s">
        <v>507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161</v>
      </c>
      <c r="AU105" s="17" t="s">
        <v>84</v>
      </c>
    </row>
    <row r="106" spans="1:65" s="13" customFormat="1" ht="10">
      <c r="B106" s="210"/>
      <c r="C106" s="211"/>
      <c r="D106" s="212" t="s">
        <v>377</v>
      </c>
      <c r="E106" s="213" t="s">
        <v>20</v>
      </c>
      <c r="F106" s="214" t="s">
        <v>502</v>
      </c>
      <c r="G106" s="211"/>
      <c r="H106" s="215">
        <v>10</v>
      </c>
      <c r="I106" s="216"/>
      <c r="J106" s="211"/>
      <c r="K106" s="211"/>
      <c r="L106" s="217"/>
      <c r="M106" s="218"/>
      <c r="N106" s="219"/>
      <c r="O106" s="219"/>
      <c r="P106" s="219"/>
      <c r="Q106" s="219"/>
      <c r="R106" s="219"/>
      <c r="S106" s="219"/>
      <c r="T106" s="220"/>
      <c r="AT106" s="221" t="s">
        <v>377</v>
      </c>
      <c r="AU106" s="221" t="s">
        <v>84</v>
      </c>
      <c r="AV106" s="13" t="s">
        <v>84</v>
      </c>
      <c r="AW106" s="13" t="s">
        <v>38</v>
      </c>
      <c r="AX106" s="13" t="s">
        <v>22</v>
      </c>
      <c r="AY106" s="221" t="s">
        <v>150</v>
      </c>
    </row>
    <row r="107" spans="1:65" s="2" customFormat="1" ht="16.5" customHeight="1">
      <c r="A107" s="34"/>
      <c r="B107" s="35"/>
      <c r="C107" s="178" t="s">
        <v>508</v>
      </c>
      <c r="D107" s="178" t="s">
        <v>154</v>
      </c>
      <c r="E107" s="179" t="s">
        <v>509</v>
      </c>
      <c r="F107" s="180" t="s">
        <v>510</v>
      </c>
      <c r="G107" s="181" t="s">
        <v>157</v>
      </c>
      <c r="H107" s="182">
        <v>5</v>
      </c>
      <c r="I107" s="183"/>
      <c r="J107" s="184">
        <f>ROUND(I107*H107,2)</f>
        <v>0</v>
      </c>
      <c r="K107" s="180" t="s">
        <v>158</v>
      </c>
      <c r="L107" s="39"/>
      <c r="M107" s="185" t="s">
        <v>20</v>
      </c>
      <c r="N107" s="186" t="s">
        <v>47</v>
      </c>
      <c r="O107" s="64"/>
      <c r="P107" s="187">
        <f>O107*H107</f>
        <v>0</v>
      </c>
      <c r="Q107" s="187">
        <v>0</v>
      </c>
      <c r="R107" s="187">
        <f>Q107*H107</f>
        <v>0</v>
      </c>
      <c r="S107" s="187">
        <v>0</v>
      </c>
      <c r="T107" s="18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9" t="s">
        <v>179</v>
      </c>
      <c r="AT107" s="189" t="s">
        <v>154</v>
      </c>
      <c r="AU107" s="189" t="s">
        <v>84</v>
      </c>
      <c r="AY107" s="17" t="s">
        <v>150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7" t="s">
        <v>22</v>
      </c>
      <c r="BK107" s="190">
        <f>ROUND(I107*H107,2)</f>
        <v>0</v>
      </c>
      <c r="BL107" s="17" t="s">
        <v>179</v>
      </c>
      <c r="BM107" s="189" t="s">
        <v>511</v>
      </c>
    </row>
    <row r="108" spans="1:65" s="2" customFormat="1" ht="10">
      <c r="A108" s="34"/>
      <c r="B108" s="35"/>
      <c r="C108" s="36"/>
      <c r="D108" s="191" t="s">
        <v>161</v>
      </c>
      <c r="E108" s="36"/>
      <c r="F108" s="192" t="s">
        <v>512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161</v>
      </c>
      <c r="AU108" s="17" t="s">
        <v>84</v>
      </c>
    </row>
    <row r="109" spans="1:65" s="13" customFormat="1" ht="10">
      <c r="B109" s="210"/>
      <c r="C109" s="211"/>
      <c r="D109" s="212" t="s">
        <v>377</v>
      </c>
      <c r="E109" s="213" t="s">
        <v>20</v>
      </c>
      <c r="F109" s="214" t="s">
        <v>513</v>
      </c>
      <c r="G109" s="211"/>
      <c r="H109" s="215">
        <v>5</v>
      </c>
      <c r="I109" s="216"/>
      <c r="J109" s="211"/>
      <c r="K109" s="211"/>
      <c r="L109" s="217"/>
      <c r="M109" s="218"/>
      <c r="N109" s="219"/>
      <c r="O109" s="219"/>
      <c r="P109" s="219"/>
      <c r="Q109" s="219"/>
      <c r="R109" s="219"/>
      <c r="S109" s="219"/>
      <c r="T109" s="220"/>
      <c r="AT109" s="221" t="s">
        <v>377</v>
      </c>
      <c r="AU109" s="221" t="s">
        <v>84</v>
      </c>
      <c r="AV109" s="13" t="s">
        <v>84</v>
      </c>
      <c r="AW109" s="13" t="s">
        <v>38</v>
      </c>
      <c r="AX109" s="13" t="s">
        <v>22</v>
      </c>
      <c r="AY109" s="221" t="s">
        <v>150</v>
      </c>
    </row>
    <row r="110" spans="1:65" s="2" customFormat="1" ht="16.5" customHeight="1">
      <c r="A110" s="34"/>
      <c r="B110" s="35"/>
      <c r="C110" s="178" t="s">
        <v>514</v>
      </c>
      <c r="D110" s="178" t="s">
        <v>154</v>
      </c>
      <c r="E110" s="179" t="s">
        <v>515</v>
      </c>
      <c r="F110" s="180" t="s">
        <v>516</v>
      </c>
      <c r="G110" s="181" t="s">
        <v>157</v>
      </c>
      <c r="H110" s="182">
        <v>1</v>
      </c>
      <c r="I110" s="183"/>
      <c r="J110" s="184">
        <f>ROUND(I110*H110,2)</f>
        <v>0</v>
      </c>
      <c r="K110" s="180" t="s">
        <v>158</v>
      </c>
      <c r="L110" s="39"/>
      <c r="M110" s="185" t="s">
        <v>20</v>
      </c>
      <c r="N110" s="186" t="s">
        <v>47</v>
      </c>
      <c r="O110" s="64"/>
      <c r="P110" s="187">
        <f>O110*H110</f>
        <v>0</v>
      </c>
      <c r="Q110" s="187">
        <v>0</v>
      </c>
      <c r="R110" s="187">
        <f>Q110*H110</f>
        <v>0</v>
      </c>
      <c r="S110" s="187">
        <v>0</v>
      </c>
      <c r="T110" s="18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179</v>
      </c>
      <c r="AT110" s="189" t="s">
        <v>154</v>
      </c>
      <c r="AU110" s="189" t="s">
        <v>84</v>
      </c>
      <c r="AY110" s="17" t="s">
        <v>150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7" t="s">
        <v>22</v>
      </c>
      <c r="BK110" s="190">
        <f>ROUND(I110*H110,2)</f>
        <v>0</v>
      </c>
      <c r="BL110" s="17" t="s">
        <v>179</v>
      </c>
      <c r="BM110" s="189" t="s">
        <v>517</v>
      </c>
    </row>
    <row r="111" spans="1:65" s="2" customFormat="1" ht="10">
      <c r="A111" s="34"/>
      <c r="B111" s="35"/>
      <c r="C111" s="36"/>
      <c r="D111" s="191" t="s">
        <v>161</v>
      </c>
      <c r="E111" s="36"/>
      <c r="F111" s="192" t="s">
        <v>518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161</v>
      </c>
      <c r="AU111" s="17" t="s">
        <v>84</v>
      </c>
    </row>
    <row r="112" spans="1:65" s="13" customFormat="1" ht="10">
      <c r="B112" s="210"/>
      <c r="C112" s="211"/>
      <c r="D112" s="212" t="s">
        <v>377</v>
      </c>
      <c r="E112" s="213" t="s">
        <v>20</v>
      </c>
      <c r="F112" s="214" t="s">
        <v>484</v>
      </c>
      <c r="G112" s="211"/>
      <c r="H112" s="215">
        <v>1</v>
      </c>
      <c r="I112" s="216"/>
      <c r="J112" s="211"/>
      <c r="K112" s="211"/>
      <c r="L112" s="217"/>
      <c r="M112" s="218"/>
      <c r="N112" s="219"/>
      <c r="O112" s="219"/>
      <c r="P112" s="219"/>
      <c r="Q112" s="219"/>
      <c r="R112" s="219"/>
      <c r="S112" s="219"/>
      <c r="T112" s="220"/>
      <c r="AT112" s="221" t="s">
        <v>377</v>
      </c>
      <c r="AU112" s="221" t="s">
        <v>84</v>
      </c>
      <c r="AV112" s="13" t="s">
        <v>84</v>
      </c>
      <c r="AW112" s="13" t="s">
        <v>38</v>
      </c>
      <c r="AX112" s="13" t="s">
        <v>22</v>
      </c>
      <c r="AY112" s="221" t="s">
        <v>150</v>
      </c>
    </row>
    <row r="113" spans="1:65" s="2" customFormat="1" ht="24.15" customHeight="1">
      <c r="A113" s="34"/>
      <c r="B113" s="35"/>
      <c r="C113" s="178" t="s">
        <v>519</v>
      </c>
      <c r="D113" s="178" t="s">
        <v>154</v>
      </c>
      <c r="E113" s="179" t="s">
        <v>520</v>
      </c>
      <c r="F113" s="180" t="s">
        <v>521</v>
      </c>
      <c r="G113" s="181" t="s">
        <v>157</v>
      </c>
      <c r="H113" s="182">
        <v>1</v>
      </c>
      <c r="I113" s="183"/>
      <c r="J113" s="184">
        <f>ROUND(I113*H113,2)</f>
        <v>0</v>
      </c>
      <c r="K113" s="180" t="s">
        <v>158</v>
      </c>
      <c r="L113" s="39"/>
      <c r="M113" s="185" t="s">
        <v>20</v>
      </c>
      <c r="N113" s="186" t="s">
        <v>47</v>
      </c>
      <c r="O113" s="64"/>
      <c r="P113" s="187">
        <f>O113*H113</f>
        <v>0</v>
      </c>
      <c r="Q113" s="187">
        <v>0</v>
      </c>
      <c r="R113" s="187">
        <f>Q113*H113</f>
        <v>0</v>
      </c>
      <c r="S113" s="187">
        <v>0</v>
      </c>
      <c r="T113" s="188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9" t="s">
        <v>179</v>
      </c>
      <c r="AT113" s="189" t="s">
        <v>154</v>
      </c>
      <c r="AU113" s="189" t="s">
        <v>84</v>
      </c>
      <c r="AY113" s="17" t="s">
        <v>150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17" t="s">
        <v>22</v>
      </c>
      <c r="BK113" s="190">
        <f>ROUND(I113*H113,2)</f>
        <v>0</v>
      </c>
      <c r="BL113" s="17" t="s">
        <v>179</v>
      </c>
      <c r="BM113" s="189" t="s">
        <v>522</v>
      </c>
    </row>
    <row r="114" spans="1:65" s="2" customFormat="1" ht="10">
      <c r="A114" s="34"/>
      <c r="B114" s="35"/>
      <c r="C114" s="36"/>
      <c r="D114" s="191" t="s">
        <v>161</v>
      </c>
      <c r="E114" s="36"/>
      <c r="F114" s="192" t="s">
        <v>523</v>
      </c>
      <c r="G114" s="36"/>
      <c r="H114" s="36"/>
      <c r="I114" s="193"/>
      <c r="J114" s="36"/>
      <c r="K114" s="36"/>
      <c r="L114" s="39"/>
      <c r="M114" s="194"/>
      <c r="N114" s="19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161</v>
      </c>
      <c r="AU114" s="17" t="s">
        <v>84</v>
      </c>
    </row>
    <row r="115" spans="1:65" s="13" customFormat="1" ht="10">
      <c r="B115" s="210"/>
      <c r="C115" s="211"/>
      <c r="D115" s="212" t="s">
        <v>377</v>
      </c>
      <c r="E115" s="213" t="s">
        <v>20</v>
      </c>
      <c r="F115" s="214" t="s">
        <v>484</v>
      </c>
      <c r="G115" s="211"/>
      <c r="H115" s="215">
        <v>1</v>
      </c>
      <c r="I115" s="216"/>
      <c r="J115" s="211"/>
      <c r="K115" s="211"/>
      <c r="L115" s="217"/>
      <c r="M115" s="218"/>
      <c r="N115" s="219"/>
      <c r="O115" s="219"/>
      <c r="P115" s="219"/>
      <c r="Q115" s="219"/>
      <c r="R115" s="219"/>
      <c r="S115" s="219"/>
      <c r="T115" s="220"/>
      <c r="AT115" s="221" t="s">
        <v>377</v>
      </c>
      <c r="AU115" s="221" t="s">
        <v>84</v>
      </c>
      <c r="AV115" s="13" t="s">
        <v>84</v>
      </c>
      <c r="AW115" s="13" t="s">
        <v>38</v>
      </c>
      <c r="AX115" s="13" t="s">
        <v>22</v>
      </c>
      <c r="AY115" s="221" t="s">
        <v>150</v>
      </c>
    </row>
    <row r="116" spans="1:65" s="2" customFormat="1" ht="24.15" customHeight="1">
      <c r="A116" s="34"/>
      <c r="B116" s="35"/>
      <c r="C116" s="178" t="s">
        <v>524</v>
      </c>
      <c r="D116" s="178" t="s">
        <v>154</v>
      </c>
      <c r="E116" s="179" t="s">
        <v>525</v>
      </c>
      <c r="F116" s="180" t="s">
        <v>526</v>
      </c>
      <c r="G116" s="181" t="s">
        <v>157</v>
      </c>
      <c r="H116" s="182">
        <v>2</v>
      </c>
      <c r="I116" s="183"/>
      <c r="J116" s="184">
        <f>ROUND(I116*H116,2)</f>
        <v>0</v>
      </c>
      <c r="K116" s="180" t="s">
        <v>158</v>
      </c>
      <c r="L116" s="39"/>
      <c r="M116" s="185" t="s">
        <v>20</v>
      </c>
      <c r="N116" s="186" t="s">
        <v>47</v>
      </c>
      <c r="O116" s="64"/>
      <c r="P116" s="187">
        <f>O116*H116</f>
        <v>0</v>
      </c>
      <c r="Q116" s="187">
        <v>0</v>
      </c>
      <c r="R116" s="187">
        <f>Q116*H116</f>
        <v>0</v>
      </c>
      <c r="S116" s="187">
        <v>0</v>
      </c>
      <c r="T116" s="18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9" t="s">
        <v>179</v>
      </c>
      <c r="AT116" s="189" t="s">
        <v>154</v>
      </c>
      <c r="AU116" s="189" t="s">
        <v>84</v>
      </c>
      <c r="AY116" s="17" t="s">
        <v>150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7" t="s">
        <v>22</v>
      </c>
      <c r="BK116" s="190">
        <f>ROUND(I116*H116,2)</f>
        <v>0</v>
      </c>
      <c r="BL116" s="17" t="s">
        <v>179</v>
      </c>
      <c r="BM116" s="189" t="s">
        <v>527</v>
      </c>
    </row>
    <row r="117" spans="1:65" s="2" customFormat="1" ht="10">
      <c r="A117" s="34"/>
      <c r="B117" s="35"/>
      <c r="C117" s="36"/>
      <c r="D117" s="191" t="s">
        <v>161</v>
      </c>
      <c r="E117" s="36"/>
      <c r="F117" s="192" t="s">
        <v>528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161</v>
      </c>
      <c r="AU117" s="17" t="s">
        <v>84</v>
      </c>
    </row>
    <row r="118" spans="1:65" s="13" customFormat="1" ht="10">
      <c r="B118" s="210"/>
      <c r="C118" s="211"/>
      <c r="D118" s="212" t="s">
        <v>377</v>
      </c>
      <c r="E118" s="213" t="s">
        <v>20</v>
      </c>
      <c r="F118" s="214" t="s">
        <v>490</v>
      </c>
      <c r="G118" s="211"/>
      <c r="H118" s="215">
        <v>2</v>
      </c>
      <c r="I118" s="216"/>
      <c r="J118" s="211"/>
      <c r="K118" s="211"/>
      <c r="L118" s="217"/>
      <c r="M118" s="218"/>
      <c r="N118" s="219"/>
      <c r="O118" s="219"/>
      <c r="P118" s="219"/>
      <c r="Q118" s="219"/>
      <c r="R118" s="219"/>
      <c r="S118" s="219"/>
      <c r="T118" s="220"/>
      <c r="AT118" s="221" t="s">
        <v>377</v>
      </c>
      <c r="AU118" s="221" t="s">
        <v>84</v>
      </c>
      <c r="AV118" s="13" t="s">
        <v>84</v>
      </c>
      <c r="AW118" s="13" t="s">
        <v>38</v>
      </c>
      <c r="AX118" s="13" t="s">
        <v>22</v>
      </c>
      <c r="AY118" s="221" t="s">
        <v>150</v>
      </c>
    </row>
    <row r="119" spans="1:65" s="2" customFormat="1" ht="24.15" customHeight="1">
      <c r="A119" s="34"/>
      <c r="B119" s="35"/>
      <c r="C119" s="178" t="s">
        <v>529</v>
      </c>
      <c r="D119" s="178" t="s">
        <v>154</v>
      </c>
      <c r="E119" s="179" t="s">
        <v>530</v>
      </c>
      <c r="F119" s="180" t="s">
        <v>531</v>
      </c>
      <c r="G119" s="181" t="s">
        <v>157</v>
      </c>
      <c r="H119" s="182">
        <v>1</v>
      </c>
      <c r="I119" s="183"/>
      <c r="J119" s="184">
        <f>ROUND(I119*H119,2)</f>
        <v>0</v>
      </c>
      <c r="K119" s="180" t="s">
        <v>158</v>
      </c>
      <c r="L119" s="39"/>
      <c r="M119" s="185" t="s">
        <v>20</v>
      </c>
      <c r="N119" s="186" t="s">
        <v>47</v>
      </c>
      <c r="O119" s="64"/>
      <c r="P119" s="187">
        <f>O119*H119</f>
        <v>0</v>
      </c>
      <c r="Q119" s="187">
        <v>0</v>
      </c>
      <c r="R119" s="187">
        <f>Q119*H119</f>
        <v>0</v>
      </c>
      <c r="S119" s="187">
        <v>5.0000000000000002E-5</v>
      </c>
      <c r="T119" s="188">
        <f>S119*H119</f>
        <v>5.0000000000000002E-5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9" t="s">
        <v>179</v>
      </c>
      <c r="AT119" s="189" t="s">
        <v>154</v>
      </c>
      <c r="AU119" s="189" t="s">
        <v>84</v>
      </c>
      <c r="AY119" s="17" t="s">
        <v>150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7" t="s">
        <v>22</v>
      </c>
      <c r="BK119" s="190">
        <f>ROUND(I119*H119,2)</f>
        <v>0</v>
      </c>
      <c r="BL119" s="17" t="s">
        <v>179</v>
      </c>
      <c r="BM119" s="189" t="s">
        <v>532</v>
      </c>
    </row>
    <row r="120" spans="1:65" s="2" customFormat="1" ht="10">
      <c r="A120" s="34"/>
      <c r="B120" s="35"/>
      <c r="C120" s="36"/>
      <c r="D120" s="191" t="s">
        <v>161</v>
      </c>
      <c r="E120" s="36"/>
      <c r="F120" s="192" t="s">
        <v>533</v>
      </c>
      <c r="G120" s="36"/>
      <c r="H120" s="36"/>
      <c r="I120" s="193"/>
      <c r="J120" s="36"/>
      <c r="K120" s="36"/>
      <c r="L120" s="39"/>
      <c r="M120" s="194"/>
      <c r="N120" s="195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161</v>
      </c>
      <c r="AU120" s="17" t="s">
        <v>84</v>
      </c>
    </row>
    <row r="121" spans="1:65" s="13" customFormat="1" ht="10">
      <c r="B121" s="210"/>
      <c r="C121" s="211"/>
      <c r="D121" s="212" t="s">
        <v>377</v>
      </c>
      <c r="E121" s="213" t="s">
        <v>20</v>
      </c>
      <c r="F121" s="214" t="s">
        <v>496</v>
      </c>
      <c r="G121" s="211"/>
      <c r="H121" s="215">
        <v>1</v>
      </c>
      <c r="I121" s="216"/>
      <c r="J121" s="211"/>
      <c r="K121" s="211"/>
      <c r="L121" s="217"/>
      <c r="M121" s="218"/>
      <c r="N121" s="219"/>
      <c r="O121" s="219"/>
      <c r="P121" s="219"/>
      <c r="Q121" s="219"/>
      <c r="R121" s="219"/>
      <c r="S121" s="219"/>
      <c r="T121" s="220"/>
      <c r="AT121" s="221" t="s">
        <v>377</v>
      </c>
      <c r="AU121" s="221" t="s">
        <v>84</v>
      </c>
      <c r="AV121" s="13" t="s">
        <v>84</v>
      </c>
      <c r="AW121" s="13" t="s">
        <v>38</v>
      </c>
      <c r="AX121" s="13" t="s">
        <v>22</v>
      </c>
      <c r="AY121" s="221" t="s">
        <v>150</v>
      </c>
    </row>
    <row r="122" spans="1:65" s="2" customFormat="1" ht="24.15" customHeight="1">
      <c r="A122" s="34"/>
      <c r="B122" s="35"/>
      <c r="C122" s="178" t="s">
        <v>534</v>
      </c>
      <c r="D122" s="178" t="s">
        <v>154</v>
      </c>
      <c r="E122" s="179" t="s">
        <v>535</v>
      </c>
      <c r="F122" s="180" t="s">
        <v>536</v>
      </c>
      <c r="G122" s="181" t="s">
        <v>157</v>
      </c>
      <c r="H122" s="182">
        <v>10</v>
      </c>
      <c r="I122" s="183"/>
      <c r="J122" s="184">
        <f>ROUND(I122*H122,2)</f>
        <v>0</v>
      </c>
      <c r="K122" s="180" t="s">
        <v>158</v>
      </c>
      <c r="L122" s="39"/>
      <c r="M122" s="185" t="s">
        <v>20</v>
      </c>
      <c r="N122" s="186" t="s">
        <v>47</v>
      </c>
      <c r="O122" s="64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179</v>
      </c>
      <c r="AT122" s="189" t="s">
        <v>154</v>
      </c>
      <c r="AU122" s="189" t="s">
        <v>84</v>
      </c>
      <c r="AY122" s="17" t="s">
        <v>150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7" t="s">
        <v>22</v>
      </c>
      <c r="BK122" s="190">
        <f>ROUND(I122*H122,2)</f>
        <v>0</v>
      </c>
      <c r="BL122" s="17" t="s">
        <v>179</v>
      </c>
      <c r="BM122" s="189" t="s">
        <v>537</v>
      </c>
    </row>
    <row r="123" spans="1:65" s="2" customFormat="1" ht="10">
      <c r="A123" s="34"/>
      <c r="B123" s="35"/>
      <c r="C123" s="36"/>
      <c r="D123" s="191" t="s">
        <v>161</v>
      </c>
      <c r="E123" s="36"/>
      <c r="F123" s="192" t="s">
        <v>538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161</v>
      </c>
      <c r="AU123" s="17" t="s">
        <v>84</v>
      </c>
    </row>
    <row r="124" spans="1:65" s="13" customFormat="1" ht="10">
      <c r="B124" s="210"/>
      <c r="C124" s="211"/>
      <c r="D124" s="212" t="s">
        <v>377</v>
      </c>
      <c r="E124" s="213" t="s">
        <v>20</v>
      </c>
      <c r="F124" s="214" t="s">
        <v>502</v>
      </c>
      <c r="G124" s="211"/>
      <c r="H124" s="215">
        <v>10</v>
      </c>
      <c r="I124" s="216"/>
      <c r="J124" s="211"/>
      <c r="K124" s="211"/>
      <c r="L124" s="217"/>
      <c r="M124" s="218"/>
      <c r="N124" s="219"/>
      <c r="O124" s="219"/>
      <c r="P124" s="219"/>
      <c r="Q124" s="219"/>
      <c r="R124" s="219"/>
      <c r="S124" s="219"/>
      <c r="T124" s="220"/>
      <c r="AT124" s="221" t="s">
        <v>377</v>
      </c>
      <c r="AU124" s="221" t="s">
        <v>84</v>
      </c>
      <c r="AV124" s="13" t="s">
        <v>84</v>
      </c>
      <c r="AW124" s="13" t="s">
        <v>38</v>
      </c>
      <c r="AX124" s="13" t="s">
        <v>22</v>
      </c>
      <c r="AY124" s="221" t="s">
        <v>150</v>
      </c>
    </row>
    <row r="125" spans="1:65" s="2" customFormat="1" ht="24.15" customHeight="1">
      <c r="A125" s="34"/>
      <c r="B125" s="35"/>
      <c r="C125" s="178" t="s">
        <v>539</v>
      </c>
      <c r="D125" s="178" t="s">
        <v>154</v>
      </c>
      <c r="E125" s="179" t="s">
        <v>540</v>
      </c>
      <c r="F125" s="180" t="s">
        <v>541</v>
      </c>
      <c r="G125" s="181" t="s">
        <v>157</v>
      </c>
      <c r="H125" s="182">
        <v>10</v>
      </c>
      <c r="I125" s="183"/>
      <c r="J125" s="184">
        <f>ROUND(I125*H125,2)</f>
        <v>0</v>
      </c>
      <c r="K125" s="180" t="s">
        <v>158</v>
      </c>
      <c r="L125" s="39"/>
      <c r="M125" s="185" t="s">
        <v>20</v>
      </c>
      <c r="N125" s="186" t="s">
        <v>47</v>
      </c>
      <c r="O125" s="64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179</v>
      </c>
      <c r="AT125" s="189" t="s">
        <v>154</v>
      </c>
      <c r="AU125" s="189" t="s">
        <v>84</v>
      </c>
      <c r="AY125" s="17" t="s">
        <v>150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7" t="s">
        <v>22</v>
      </c>
      <c r="BK125" s="190">
        <f>ROUND(I125*H125,2)</f>
        <v>0</v>
      </c>
      <c r="BL125" s="17" t="s">
        <v>179</v>
      </c>
      <c r="BM125" s="189" t="s">
        <v>542</v>
      </c>
    </row>
    <row r="126" spans="1:65" s="2" customFormat="1" ht="10">
      <c r="A126" s="34"/>
      <c r="B126" s="35"/>
      <c r="C126" s="36"/>
      <c r="D126" s="191" t="s">
        <v>161</v>
      </c>
      <c r="E126" s="36"/>
      <c r="F126" s="192" t="s">
        <v>543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161</v>
      </c>
      <c r="AU126" s="17" t="s">
        <v>84</v>
      </c>
    </row>
    <row r="127" spans="1:65" s="13" customFormat="1" ht="10">
      <c r="B127" s="210"/>
      <c r="C127" s="211"/>
      <c r="D127" s="212" t="s">
        <v>377</v>
      </c>
      <c r="E127" s="213" t="s">
        <v>20</v>
      </c>
      <c r="F127" s="214" t="s">
        <v>502</v>
      </c>
      <c r="G127" s="211"/>
      <c r="H127" s="215">
        <v>10</v>
      </c>
      <c r="I127" s="216"/>
      <c r="J127" s="211"/>
      <c r="K127" s="211"/>
      <c r="L127" s="217"/>
      <c r="M127" s="218"/>
      <c r="N127" s="219"/>
      <c r="O127" s="219"/>
      <c r="P127" s="219"/>
      <c r="Q127" s="219"/>
      <c r="R127" s="219"/>
      <c r="S127" s="219"/>
      <c r="T127" s="220"/>
      <c r="AT127" s="221" t="s">
        <v>377</v>
      </c>
      <c r="AU127" s="221" t="s">
        <v>84</v>
      </c>
      <c r="AV127" s="13" t="s">
        <v>84</v>
      </c>
      <c r="AW127" s="13" t="s">
        <v>38</v>
      </c>
      <c r="AX127" s="13" t="s">
        <v>22</v>
      </c>
      <c r="AY127" s="221" t="s">
        <v>150</v>
      </c>
    </row>
    <row r="128" spans="1:65" s="12" customFormat="1" ht="25.9" customHeight="1">
      <c r="B128" s="162"/>
      <c r="C128" s="163"/>
      <c r="D128" s="164" t="s">
        <v>75</v>
      </c>
      <c r="E128" s="165" t="s">
        <v>175</v>
      </c>
      <c r="F128" s="165" t="s">
        <v>221</v>
      </c>
      <c r="G128" s="163"/>
      <c r="H128" s="163"/>
      <c r="I128" s="166"/>
      <c r="J128" s="167">
        <f>BK128</f>
        <v>0</v>
      </c>
      <c r="K128" s="163"/>
      <c r="L128" s="168"/>
      <c r="M128" s="169"/>
      <c r="N128" s="170"/>
      <c r="O128" s="170"/>
      <c r="P128" s="171">
        <f>P129</f>
        <v>0</v>
      </c>
      <c r="Q128" s="170"/>
      <c r="R128" s="171">
        <f>R129</f>
        <v>0</v>
      </c>
      <c r="S128" s="170"/>
      <c r="T128" s="172">
        <f>T129</f>
        <v>0</v>
      </c>
      <c r="AR128" s="173" t="s">
        <v>222</v>
      </c>
      <c r="AT128" s="174" t="s">
        <v>75</v>
      </c>
      <c r="AU128" s="174" t="s">
        <v>76</v>
      </c>
      <c r="AY128" s="173" t="s">
        <v>150</v>
      </c>
      <c r="BK128" s="175">
        <f>BK129</f>
        <v>0</v>
      </c>
    </row>
    <row r="129" spans="1:65" s="12" customFormat="1" ht="22.75" customHeight="1">
      <c r="B129" s="162"/>
      <c r="C129" s="163"/>
      <c r="D129" s="164" t="s">
        <v>75</v>
      </c>
      <c r="E129" s="176" t="s">
        <v>544</v>
      </c>
      <c r="F129" s="176" t="s">
        <v>545</v>
      </c>
      <c r="G129" s="163"/>
      <c r="H129" s="163"/>
      <c r="I129" s="166"/>
      <c r="J129" s="177">
        <f>BK129</f>
        <v>0</v>
      </c>
      <c r="K129" s="163"/>
      <c r="L129" s="168"/>
      <c r="M129" s="169"/>
      <c r="N129" s="170"/>
      <c r="O129" s="170"/>
      <c r="P129" s="171">
        <f>SUM(P130:P132)</f>
        <v>0</v>
      </c>
      <c r="Q129" s="170"/>
      <c r="R129" s="171">
        <f>SUM(R130:R132)</f>
        <v>0</v>
      </c>
      <c r="S129" s="170"/>
      <c r="T129" s="172">
        <f>SUM(T130:T132)</f>
        <v>0</v>
      </c>
      <c r="AR129" s="173" t="s">
        <v>222</v>
      </c>
      <c r="AT129" s="174" t="s">
        <v>75</v>
      </c>
      <c r="AU129" s="174" t="s">
        <v>22</v>
      </c>
      <c r="AY129" s="173" t="s">
        <v>150</v>
      </c>
      <c r="BK129" s="175">
        <f>SUM(BK130:BK132)</f>
        <v>0</v>
      </c>
    </row>
    <row r="130" spans="1:65" s="2" customFormat="1" ht="16.5" customHeight="1">
      <c r="A130" s="34"/>
      <c r="B130" s="35"/>
      <c r="C130" s="178" t="s">
        <v>546</v>
      </c>
      <c r="D130" s="178" t="s">
        <v>154</v>
      </c>
      <c r="E130" s="179" t="s">
        <v>547</v>
      </c>
      <c r="F130" s="180" t="s">
        <v>548</v>
      </c>
      <c r="G130" s="181" t="s">
        <v>157</v>
      </c>
      <c r="H130" s="182">
        <v>10</v>
      </c>
      <c r="I130" s="183"/>
      <c r="J130" s="184">
        <f>ROUND(I130*H130,2)</f>
        <v>0</v>
      </c>
      <c r="K130" s="180" t="s">
        <v>158</v>
      </c>
      <c r="L130" s="39"/>
      <c r="M130" s="185" t="s">
        <v>20</v>
      </c>
      <c r="N130" s="186" t="s">
        <v>47</v>
      </c>
      <c r="O130" s="64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229</v>
      </c>
      <c r="AT130" s="189" t="s">
        <v>154</v>
      </c>
      <c r="AU130" s="189" t="s">
        <v>84</v>
      </c>
      <c r="AY130" s="17" t="s">
        <v>150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7" t="s">
        <v>22</v>
      </c>
      <c r="BK130" s="190">
        <f>ROUND(I130*H130,2)</f>
        <v>0</v>
      </c>
      <c r="BL130" s="17" t="s">
        <v>229</v>
      </c>
      <c r="BM130" s="189" t="s">
        <v>549</v>
      </c>
    </row>
    <row r="131" spans="1:65" s="2" customFormat="1" ht="10">
      <c r="A131" s="34"/>
      <c r="B131" s="35"/>
      <c r="C131" s="36"/>
      <c r="D131" s="191" t="s">
        <v>161</v>
      </c>
      <c r="E131" s="36"/>
      <c r="F131" s="192" t="s">
        <v>550</v>
      </c>
      <c r="G131" s="36"/>
      <c r="H131" s="36"/>
      <c r="I131" s="193"/>
      <c r="J131" s="36"/>
      <c r="K131" s="36"/>
      <c r="L131" s="39"/>
      <c r="M131" s="194"/>
      <c r="N131" s="195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161</v>
      </c>
      <c r="AU131" s="17" t="s">
        <v>84</v>
      </c>
    </row>
    <row r="132" spans="1:65" s="13" customFormat="1" ht="10">
      <c r="B132" s="210"/>
      <c r="C132" s="211"/>
      <c r="D132" s="212" t="s">
        <v>377</v>
      </c>
      <c r="E132" s="213" t="s">
        <v>20</v>
      </c>
      <c r="F132" s="214" t="s">
        <v>502</v>
      </c>
      <c r="G132" s="211"/>
      <c r="H132" s="215">
        <v>10</v>
      </c>
      <c r="I132" s="216"/>
      <c r="J132" s="211"/>
      <c r="K132" s="211"/>
      <c r="L132" s="217"/>
      <c r="M132" s="240"/>
      <c r="N132" s="241"/>
      <c r="O132" s="241"/>
      <c r="P132" s="241"/>
      <c r="Q132" s="241"/>
      <c r="R132" s="241"/>
      <c r="S132" s="241"/>
      <c r="T132" s="242"/>
      <c r="AT132" s="221" t="s">
        <v>377</v>
      </c>
      <c r="AU132" s="221" t="s">
        <v>84</v>
      </c>
      <c r="AV132" s="13" t="s">
        <v>84</v>
      </c>
      <c r="AW132" s="13" t="s">
        <v>38</v>
      </c>
      <c r="AX132" s="13" t="s">
        <v>22</v>
      </c>
      <c r="AY132" s="221" t="s">
        <v>150</v>
      </c>
    </row>
    <row r="133" spans="1:65" s="2" customFormat="1" ht="7" customHeight="1">
      <c r="A133" s="34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39"/>
      <c r="M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</sheetData>
  <sheetProtection algorithmName="SHA-512" hashValue="ILXNOt3vyC/OlvBOZRVlYs5DC9uVb1YPG6+I4H+8eUETo5INNJWBgl+ssE6ZukwZNElqez1f3Xs+L4Wb3Hpogw==" saltValue="EYklJhZ2KSFzznwlK4guBCSK9vJ+LufBEBrMCvTv1CXJdUYLdtQeGj9MX6piK7YSGA1+UWBaHX5TdQ51c8RVpg==" spinCount="100000" sheet="1" objects="1" scenarios="1" formatColumns="0" formatRows="0" autoFilter="0"/>
  <autoFilter ref="C88:K132" xr:uid="{00000000-0009-0000-0000-000006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3" r:id="rId1" xr:uid="{00000000-0004-0000-0600-000000000000}"/>
    <hyperlink ref="F96" r:id="rId2" xr:uid="{00000000-0004-0000-0600-000001000000}"/>
    <hyperlink ref="F99" r:id="rId3" xr:uid="{00000000-0004-0000-0600-000002000000}"/>
    <hyperlink ref="F102" r:id="rId4" xr:uid="{00000000-0004-0000-0600-000003000000}"/>
    <hyperlink ref="F105" r:id="rId5" xr:uid="{00000000-0004-0000-0600-000004000000}"/>
    <hyperlink ref="F108" r:id="rId6" xr:uid="{00000000-0004-0000-0600-000005000000}"/>
    <hyperlink ref="F111" r:id="rId7" xr:uid="{00000000-0004-0000-0600-000006000000}"/>
    <hyperlink ref="F114" r:id="rId8" xr:uid="{00000000-0004-0000-0600-000007000000}"/>
    <hyperlink ref="F117" r:id="rId9" xr:uid="{00000000-0004-0000-0600-000008000000}"/>
    <hyperlink ref="F120" r:id="rId10" xr:uid="{00000000-0004-0000-0600-000009000000}"/>
    <hyperlink ref="F123" r:id="rId11" xr:uid="{00000000-0004-0000-0600-00000A000000}"/>
    <hyperlink ref="F126" r:id="rId12" xr:uid="{00000000-0004-0000-0600-00000B000000}"/>
    <hyperlink ref="F131" r:id="rId13" xr:uid="{00000000-0004-0000-0600-00000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241"/>
  <sheetViews>
    <sheetView showGridLines="0" workbookViewId="0"/>
  </sheetViews>
  <sheetFormatPr defaultRowHeight="1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17" t="s">
        <v>107</v>
      </c>
    </row>
    <row r="3" spans="1:46" s="1" customFormat="1" ht="7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84</v>
      </c>
    </row>
    <row r="4" spans="1:46" s="1" customFormat="1" ht="25" customHeight="1">
      <c r="B4" s="20"/>
      <c r="D4" s="110" t="s">
        <v>108</v>
      </c>
      <c r="L4" s="20"/>
      <c r="M4" s="111" t="s">
        <v>10</v>
      </c>
      <c r="AT4" s="17" t="s">
        <v>4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81" t="str">
        <f>'Rekapitulace stavby'!K6</f>
        <v>Sanace vlhkého zdiva III. ZŠ ul. 8. května 63, Šumperk</v>
      </c>
      <c r="F7" s="382"/>
      <c r="G7" s="382"/>
      <c r="H7" s="382"/>
      <c r="L7" s="20"/>
    </row>
    <row r="8" spans="1:46" s="1" customFormat="1" ht="12" customHeight="1">
      <c r="B8" s="20"/>
      <c r="D8" s="112" t="s">
        <v>109</v>
      </c>
      <c r="L8" s="20"/>
    </row>
    <row r="9" spans="1:46" s="2" customFormat="1" ht="16.5" customHeight="1">
      <c r="A9" s="34"/>
      <c r="B9" s="39"/>
      <c r="C9" s="34"/>
      <c r="D9" s="34"/>
      <c r="E9" s="381" t="s">
        <v>110</v>
      </c>
      <c r="F9" s="383"/>
      <c r="G9" s="383"/>
      <c r="H9" s="383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111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84" t="s">
        <v>551</v>
      </c>
      <c r="F11" s="383"/>
      <c r="G11" s="383"/>
      <c r="H11" s="383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0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19</v>
      </c>
      <c r="E13" s="34"/>
      <c r="F13" s="103" t="s">
        <v>20</v>
      </c>
      <c r="G13" s="34"/>
      <c r="H13" s="34"/>
      <c r="I13" s="112" t="s">
        <v>21</v>
      </c>
      <c r="J13" s="103" t="s">
        <v>20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103" t="s">
        <v>24</v>
      </c>
      <c r="G14" s="34"/>
      <c r="H14" s="34"/>
      <c r="I14" s="112" t="s">
        <v>25</v>
      </c>
      <c r="J14" s="114" t="str">
        <f>'Rekapitulace stavby'!AN8</f>
        <v>23. 8. 2022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75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29</v>
      </c>
      <c r="E16" s="34"/>
      <c r="F16" s="34"/>
      <c r="G16" s="34"/>
      <c r="H16" s="34"/>
      <c r="I16" s="112" t="s">
        <v>30</v>
      </c>
      <c r="J16" s="103" t="str">
        <f>IF('Rekapitulace stavby'!AN10="","",'Rekapitulace stavby'!AN10)</f>
        <v/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tr">
        <f>IF('Rekapitulace stavby'!E11="","",'Rekapitulace stavby'!E11)</f>
        <v xml:space="preserve"> </v>
      </c>
      <c r="F17" s="34"/>
      <c r="G17" s="34"/>
      <c r="H17" s="34"/>
      <c r="I17" s="112" t="s">
        <v>31</v>
      </c>
      <c r="J17" s="103" t="str">
        <f>IF('Rekapitulace stavby'!AN11="","",'Rekapitulace stavby'!AN11)</f>
        <v/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7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32</v>
      </c>
      <c r="E19" s="34"/>
      <c r="F19" s="34"/>
      <c r="G19" s="34"/>
      <c r="H19" s="34"/>
      <c r="I19" s="112" t="s">
        <v>30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85" t="str">
        <f>'Rekapitulace stavby'!E14</f>
        <v>Vyplň údaj</v>
      </c>
      <c r="F20" s="386"/>
      <c r="G20" s="386"/>
      <c r="H20" s="386"/>
      <c r="I20" s="112" t="s">
        <v>31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7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34</v>
      </c>
      <c r="E22" s="34"/>
      <c r="F22" s="34"/>
      <c r="G22" s="34"/>
      <c r="H22" s="34"/>
      <c r="I22" s="112" t="s">
        <v>30</v>
      </c>
      <c r="J22" s="103" t="str">
        <f>IF('Rekapitulace stavby'!AN16="","",'Rekapitulace stavby'!AN16)</f>
        <v>29380995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stavby'!E17="","",'Rekapitulace stavby'!E17)</f>
        <v>PVLK PROJECT s.r.o.</v>
      </c>
      <c r="F23" s="34"/>
      <c r="G23" s="34"/>
      <c r="H23" s="34"/>
      <c r="I23" s="112" t="s">
        <v>31</v>
      </c>
      <c r="J23" s="103" t="str">
        <f>IF('Rekapitulace stavby'!AN17="","",'Rekapitulace stavby'!AN17)</f>
        <v>CZ29380995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7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39</v>
      </c>
      <c r="E25" s="34"/>
      <c r="F25" s="34"/>
      <c r="G25" s="34"/>
      <c r="H25" s="34"/>
      <c r="I25" s="112" t="s">
        <v>30</v>
      </c>
      <c r="J25" s="103" t="s">
        <v>35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36</v>
      </c>
      <c r="F26" s="34"/>
      <c r="G26" s="34"/>
      <c r="H26" s="34"/>
      <c r="I26" s="112" t="s">
        <v>31</v>
      </c>
      <c r="J26" s="103" t="s">
        <v>37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7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40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87" t="s">
        <v>20</v>
      </c>
      <c r="F29" s="387"/>
      <c r="G29" s="387"/>
      <c r="H29" s="387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7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7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4" customHeight="1">
      <c r="A32" s="34"/>
      <c r="B32" s="39"/>
      <c r="C32" s="34"/>
      <c r="D32" s="119" t="s">
        <v>42</v>
      </c>
      <c r="E32" s="34"/>
      <c r="F32" s="34"/>
      <c r="G32" s="34"/>
      <c r="H32" s="34"/>
      <c r="I32" s="34"/>
      <c r="J32" s="120">
        <f>ROUND(J91,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7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21" t="s">
        <v>44</v>
      </c>
      <c r="G34" s="34"/>
      <c r="H34" s="34"/>
      <c r="I34" s="121" t="s">
        <v>43</v>
      </c>
      <c r="J34" s="121" t="s">
        <v>45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22" t="s">
        <v>46</v>
      </c>
      <c r="E35" s="112" t="s">
        <v>47</v>
      </c>
      <c r="F35" s="123">
        <f>ROUND((SUM(BE91:BE240)),  2)</f>
        <v>0</v>
      </c>
      <c r="G35" s="34"/>
      <c r="H35" s="34"/>
      <c r="I35" s="124">
        <v>0.21</v>
      </c>
      <c r="J35" s="123">
        <f>ROUND(((SUM(BE91:BE240))*I35),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12" t="s">
        <v>48</v>
      </c>
      <c r="F36" s="123">
        <f>ROUND((SUM(BF91:BF240)),  2)</f>
        <v>0</v>
      </c>
      <c r="G36" s="34"/>
      <c r="H36" s="34"/>
      <c r="I36" s="124">
        <v>0.15</v>
      </c>
      <c r="J36" s="123">
        <f>ROUND(((SUM(BF91:BF240))*I36),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2" t="s">
        <v>49</v>
      </c>
      <c r="F37" s="123">
        <f>ROUND((SUM(BG91:BG240)),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9"/>
      <c r="C38" s="34"/>
      <c r="D38" s="34"/>
      <c r="E38" s="112" t="s">
        <v>50</v>
      </c>
      <c r="F38" s="123">
        <f>ROUND((SUM(BH91:BH240)),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12" t="s">
        <v>51</v>
      </c>
      <c r="F39" s="123">
        <f>ROUND((SUM(BI91:BI240)),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7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4" customHeight="1">
      <c r="A41" s="34"/>
      <c r="B41" s="39"/>
      <c r="C41" s="125"/>
      <c r="D41" s="126" t="s">
        <v>52</v>
      </c>
      <c r="E41" s="127"/>
      <c r="F41" s="127"/>
      <c r="G41" s="128" t="s">
        <v>53</v>
      </c>
      <c r="H41" s="129" t="s">
        <v>54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7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5" customHeight="1">
      <c r="A47" s="34"/>
      <c r="B47" s="35"/>
      <c r="C47" s="23" t="s">
        <v>113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7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88" t="str">
        <f>E7</f>
        <v>Sanace vlhkého zdiva III. ZŠ ul. 8. května 63, Šumperk</v>
      </c>
      <c r="F50" s="389"/>
      <c r="G50" s="389"/>
      <c r="H50" s="389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109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88" t="s">
        <v>110</v>
      </c>
      <c r="F52" s="390"/>
      <c r="G52" s="390"/>
      <c r="H52" s="390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111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37" t="str">
        <f>E11</f>
        <v>NNV-VPN - Vnitřní silnoproudé rozvody - Spínače, zásuvky, krabice - Nové rozvody</v>
      </c>
      <c r="F54" s="390"/>
      <c r="G54" s="390"/>
      <c r="H54" s="390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7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23</v>
      </c>
      <c r="D56" s="36"/>
      <c r="E56" s="36"/>
      <c r="F56" s="27" t="str">
        <f>F14</f>
        <v xml:space="preserve"> </v>
      </c>
      <c r="G56" s="36"/>
      <c r="H56" s="36"/>
      <c r="I56" s="29" t="s">
        <v>25</v>
      </c>
      <c r="J56" s="59" t="str">
        <f>IF(J14="","",J14)</f>
        <v>23. 8. 2022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7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65" customHeight="1">
      <c r="A58" s="34"/>
      <c r="B58" s="35"/>
      <c r="C58" s="29" t="s">
        <v>29</v>
      </c>
      <c r="D58" s="36"/>
      <c r="E58" s="36"/>
      <c r="F58" s="27" t="str">
        <f>E17</f>
        <v xml:space="preserve"> </v>
      </c>
      <c r="G58" s="36"/>
      <c r="H58" s="36"/>
      <c r="I58" s="29" t="s">
        <v>34</v>
      </c>
      <c r="J58" s="32" t="str">
        <f>E23</f>
        <v>PVLK PROJECT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5.65" customHeight="1">
      <c r="A59" s="34"/>
      <c r="B59" s="35"/>
      <c r="C59" s="29" t="s">
        <v>32</v>
      </c>
      <c r="D59" s="36"/>
      <c r="E59" s="36"/>
      <c r="F59" s="27" t="str">
        <f>IF(E20="","",E20)</f>
        <v>Vyplň údaj</v>
      </c>
      <c r="G59" s="36"/>
      <c r="H59" s="36"/>
      <c r="I59" s="29" t="s">
        <v>39</v>
      </c>
      <c r="J59" s="32" t="str">
        <f>E26</f>
        <v>PVLK PROJECT s.r.o.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2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114</v>
      </c>
      <c r="D61" s="137"/>
      <c r="E61" s="137"/>
      <c r="F61" s="137"/>
      <c r="G61" s="137"/>
      <c r="H61" s="137"/>
      <c r="I61" s="137"/>
      <c r="J61" s="138" t="s">
        <v>115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2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75" customHeight="1">
      <c r="A63" s="34"/>
      <c r="B63" s="35"/>
      <c r="C63" s="139" t="s">
        <v>74</v>
      </c>
      <c r="D63" s="36"/>
      <c r="E63" s="36"/>
      <c r="F63" s="36"/>
      <c r="G63" s="36"/>
      <c r="H63" s="36"/>
      <c r="I63" s="36"/>
      <c r="J63" s="77">
        <f>J91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116</v>
      </c>
    </row>
    <row r="64" spans="1:47" s="9" customFormat="1" ht="25" customHeight="1">
      <c r="B64" s="140"/>
      <c r="C64" s="141"/>
      <c r="D64" s="142" t="s">
        <v>117</v>
      </c>
      <c r="E64" s="143"/>
      <c r="F64" s="143"/>
      <c r="G64" s="143"/>
      <c r="H64" s="143"/>
      <c r="I64" s="143"/>
      <c r="J64" s="144">
        <f>J92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370</v>
      </c>
      <c r="E65" s="148"/>
      <c r="F65" s="148"/>
      <c r="G65" s="148"/>
      <c r="H65" s="148"/>
      <c r="I65" s="148"/>
      <c r="J65" s="149">
        <f>J93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552</v>
      </c>
      <c r="E66" s="148"/>
      <c r="F66" s="148"/>
      <c r="G66" s="148"/>
      <c r="H66" s="148"/>
      <c r="I66" s="148"/>
      <c r="J66" s="149">
        <f>J177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553</v>
      </c>
      <c r="E67" s="148"/>
      <c r="F67" s="148"/>
      <c r="G67" s="148"/>
      <c r="H67" s="148"/>
      <c r="I67" s="148"/>
      <c r="J67" s="149">
        <f>J182</f>
        <v>0</v>
      </c>
      <c r="K67" s="97"/>
      <c r="L67" s="150"/>
    </row>
    <row r="68" spans="1:31" s="9" customFormat="1" ht="25" customHeight="1">
      <c r="B68" s="140"/>
      <c r="C68" s="141"/>
      <c r="D68" s="142" t="s">
        <v>123</v>
      </c>
      <c r="E68" s="143"/>
      <c r="F68" s="143"/>
      <c r="G68" s="143"/>
      <c r="H68" s="143"/>
      <c r="I68" s="143"/>
      <c r="J68" s="144">
        <f>J189</f>
        <v>0</v>
      </c>
      <c r="K68" s="141"/>
      <c r="L68" s="145"/>
    </row>
    <row r="69" spans="1:31" s="10" customFormat="1" ht="19.899999999999999" customHeight="1">
      <c r="B69" s="146"/>
      <c r="C69" s="97"/>
      <c r="D69" s="147" t="s">
        <v>478</v>
      </c>
      <c r="E69" s="148"/>
      <c r="F69" s="148"/>
      <c r="G69" s="148"/>
      <c r="H69" s="148"/>
      <c r="I69" s="148"/>
      <c r="J69" s="149">
        <f>J190</f>
        <v>0</v>
      </c>
      <c r="K69" s="97"/>
      <c r="L69" s="150"/>
    </row>
    <row r="70" spans="1:31" s="2" customFormat="1" ht="21.7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13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7" customHeight="1">
      <c r="A71" s="34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5" spans="1:31" s="2" customFormat="1" ht="7" customHeight="1">
      <c r="A75" s="34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25" customHeight="1">
      <c r="A76" s="34"/>
      <c r="B76" s="35"/>
      <c r="C76" s="23" t="s">
        <v>135</v>
      </c>
      <c r="D76" s="36"/>
      <c r="E76" s="36"/>
      <c r="F76" s="36"/>
      <c r="G76" s="36"/>
      <c r="H76" s="36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7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16</v>
      </c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388" t="str">
        <f>E7</f>
        <v>Sanace vlhkého zdiva III. ZŠ ul. 8. května 63, Šumperk</v>
      </c>
      <c r="F79" s="389"/>
      <c r="G79" s="389"/>
      <c r="H79" s="389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" customFormat="1" ht="12" customHeight="1">
      <c r="B80" s="21"/>
      <c r="C80" s="29" t="s">
        <v>109</v>
      </c>
      <c r="D80" s="22"/>
      <c r="E80" s="22"/>
      <c r="F80" s="22"/>
      <c r="G80" s="22"/>
      <c r="H80" s="22"/>
      <c r="I80" s="22"/>
      <c r="J80" s="22"/>
      <c r="K80" s="22"/>
      <c r="L80" s="20"/>
    </row>
    <row r="81" spans="1:65" s="2" customFormat="1" ht="16.5" customHeight="1">
      <c r="A81" s="34"/>
      <c r="B81" s="35"/>
      <c r="C81" s="36"/>
      <c r="D81" s="36"/>
      <c r="E81" s="388" t="s">
        <v>110</v>
      </c>
      <c r="F81" s="390"/>
      <c r="G81" s="390"/>
      <c r="H81" s="390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111</v>
      </c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6.5" customHeight="1">
      <c r="A83" s="34"/>
      <c r="B83" s="35"/>
      <c r="C83" s="36"/>
      <c r="D83" s="36"/>
      <c r="E83" s="337" t="str">
        <f>E11</f>
        <v>NNV-VPN - Vnitřní silnoproudé rozvody - Spínače, zásuvky, krabice - Nové rozvody</v>
      </c>
      <c r="F83" s="390"/>
      <c r="G83" s="390"/>
      <c r="H83" s="390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7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2" customHeight="1">
      <c r="A85" s="34"/>
      <c r="B85" s="35"/>
      <c r="C85" s="29" t="s">
        <v>23</v>
      </c>
      <c r="D85" s="36"/>
      <c r="E85" s="36"/>
      <c r="F85" s="27" t="str">
        <f>F14</f>
        <v xml:space="preserve"> </v>
      </c>
      <c r="G85" s="36"/>
      <c r="H85" s="36"/>
      <c r="I85" s="29" t="s">
        <v>25</v>
      </c>
      <c r="J85" s="59" t="str">
        <f>IF(J14="","",J14)</f>
        <v>23. 8. 2022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7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25.65" customHeight="1">
      <c r="A87" s="34"/>
      <c r="B87" s="35"/>
      <c r="C87" s="29" t="s">
        <v>29</v>
      </c>
      <c r="D87" s="36"/>
      <c r="E87" s="36"/>
      <c r="F87" s="27" t="str">
        <f>E17</f>
        <v xml:space="preserve"> </v>
      </c>
      <c r="G87" s="36"/>
      <c r="H87" s="36"/>
      <c r="I87" s="29" t="s">
        <v>34</v>
      </c>
      <c r="J87" s="32" t="str">
        <f>E23</f>
        <v>PVLK PROJECT s.r.o.</v>
      </c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25.65" customHeight="1">
      <c r="A88" s="34"/>
      <c r="B88" s="35"/>
      <c r="C88" s="29" t="s">
        <v>32</v>
      </c>
      <c r="D88" s="36"/>
      <c r="E88" s="36"/>
      <c r="F88" s="27" t="str">
        <f>IF(E20="","",E20)</f>
        <v>Vyplň údaj</v>
      </c>
      <c r="G88" s="36"/>
      <c r="H88" s="36"/>
      <c r="I88" s="29" t="s">
        <v>39</v>
      </c>
      <c r="J88" s="32" t="str">
        <f>E26</f>
        <v>PVLK PROJECT s.r.o.</v>
      </c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0.2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11" customFormat="1" ht="29.25" customHeight="1">
      <c r="A90" s="151"/>
      <c r="B90" s="152"/>
      <c r="C90" s="153" t="s">
        <v>136</v>
      </c>
      <c r="D90" s="154" t="s">
        <v>61</v>
      </c>
      <c r="E90" s="154" t="s">
        <v>57</v>
      </c>
      <c r="F90" s="154" t="s">
        <v>58</v>
      </c>
      <c r="G90" s="154" t="s">
        <v>137</v>
      </c>
      <c r="H90" s="154" t="s">
        <v>138</v>
      </c>
      <c r="I90" s="154" t="s">
        <v>139</v>
      </c>
      <c r="J90" s="154" t="s">
        <v>115</v>
      </c>
      <c r="K90" s="155" t="s">
        <v>140</v>
      </c>
      <c r="L90" s="156"/>
      <c r="M90" s="68" t="s">
        <v>20</v>
      </c>
      <c r="N90" s="69" t="s">
        <v>46</v>
      </c>
      <c r="O90" s="69" t="s">
        <v>141</v>
      </c>
      <c r="P90" s="69" t="s">
        <v>142</v>
      </c>
      <c r="Q90" s="69" t="s">
        <v>143</v>
      </c>
      <c r="R90" s="69" t="s">
        <v>144</v>
      </c>
      <c r="S90" s="69" t="s">
        <v>145</v>
      </c>
      <c r="T90" s="70" t="s">
        <v>146</v>
      </c>
      <c r="U90" s="151"/>
      <c r="V90" s="151"/>
      <c r="W90" s="151"/>
      <c r="X90" s="151"/>
      <c r="Y90" s="151"/>
      <c r="Z90" s="151"/>
      <c r="AA90" s="151"/>
      <c r="AB90" s="151"/>
      <c r="AC90" s="151"/>
      <c r="AD90" s="151"/>
      <c r="AE90" s="151"/>
    </row>
    <row r="91" spans="1:65" s="2" customFormat="1" ht="22.75" customHeight="1">
      <c r="A91" s="34"/>
      <c r="B91" s="35"/>
      <c r="C91" s="75" t="s">
        <v>147</v>
      </c>
      <c r="D91" s="36"/>
      <c r="E91" s="36"/>
      <c r="F91" s="36"/>
      <c r="G91" s="36"/>
      <c r="H91" s="36"/>
      <c r="I91" s="36"/>
      <c r="J91" s="157">
        <f>BK91</f>
        <v>0</v>
      </c>
      <c r="K91" s="36"/>
      <c r="L91" s="39"/>
      <c r="M91" s="71"/>
      <c r="N91" s="158"/>
      <c r="O91" s="72"/>
      <c r="P91" s="159">
        <f>P92+P189</f>
        <v>0</v>
      </c>
      <c r="Q91" s="72"/>
      <c r="R91" s="159">
        <f>R92+R189</f>
        <v>1.9840000000000003E-2</v>
      </c>
      <c r="S91" s="72"/>
      <c r="T91" s="160">
        <f>T92+T189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75</v>
      </c>
      <c r="AU91" s="17" t="s">
        <v>116</v>
      </c>
      <c r="BK91" s="161">
        <f>BK92+BK189</f>
        <v>0</v>
      </c>
    </row>
    <row r="92" spans="1:65" s="12" customFormat="1" ht="25.9" customHeight="1">
      <c r="B92" s="162"/>
      <c r="C92" s="163"/>
      <c r="D92" s="164" t="s">
        <v>75</v>
      </c>
      <c r="E92" s="165" t="s">
        <v>148</v>
      </c>
      <c r="F92" s="165" t="s">
        <v>149</v>
      </c>
      <c r="G92" s="163"/>
      <c r="H92" s="163"/>
      <c r="I92" s="166"/>
      <c r="J92" s="167">
        <f>BK92</f>
        <v>0</v>
      </c>
      <c r="K92" s="163"/>
      <c r="L92" s="168"/>
      <c r="M92" s="169"/>
      <c r="N92" s="170"/>
      <c r="O92" s="170"/>
      <c r="P92" s="171">
        <f>P93+P177+P182</f>
        <v>0</v>
      </c>
      <c r="Q92" s="170"/>
      <c r="R92" s="171">
        <f>R93+R177+R182</f>
        <v>3.3600000000000001E-3</v>
      </c>
      <c r="S92" s="170"/>
      <c r="T92" s="172">
        <f>T93+T177+T182</f>
        <v>0</v>
      </c>
      <c r="AR92" s="173" t="s">
        <v>84</v>
      </c>
      <c r="AT92" s="174" t="s">
        <v>75</v>
      </c>
      <c r="AU92" s="174" t="s">
        <v>76</v>
      </c>
      <c r="AY92" s="173" t="s">
        <v>150</v>
      </c>
      <c r="BK92" s="175">
        <f>BK93+BK177+BK182</f>
        <v>0</v>
      </c>
    </row>
    <row r="93" spans="1:65" s="12" customFormat="1" ht="22.75" customHeight="1">
      <c r="B93" s="162"/>
      <c r="C93" s="163"/>
      <c r="D93" s="164" t="s">
        <v>75</v>
      </c>
      <c r="E93" s="176" t="s">
        <v>371</v>
      </c>
      <c r="F93" s="176" t="s">
        <v>372</v>
      </c>
      <c r="G93" s="163"/>
      <c r="H93" s="163"/>
      <c r="I93" s="166"/>
      <c r="J93" s="177">
        <f>BK93</f>
        <v>0</v>
      </c>
      <c r="K93" s="163"/>
      <c r="L93" s="168"/>
      <c r="M93" s="169"/>
      <c r="N93" s="170"/>
      <c r="O93" s="170"/>
      <c r="P93" s="171">
        <f>SUM(P94:P176)</f>
        <v>0</v>
      </c>
      <c r="Q93" s="170"/>
      <c r="R93" s="171">
        <f>SUM(R94:R176)</f>
        <v>3.3600000000000001E-3</v>
      </c>
      <c r="S93" s="170"/>
      <c r="T93" s="172">
        <f>SUM(T94:T176)</f>
        <v>0</v>
      </c>
      <c r="AR93" s="173" t="s">
        <v>84</v>
      </c>
      <c r="AT93" s="174" t="s">
        <v>75</v>
      </c>
      <c r="AU93" s="174" t="s">
        <v>22</v>
      </c>
      <c r="AY93" s="173" t="s">
        <v>150</v>
      </c>
      <c r="BK93" s="175">
        <f>SUM(BK94:BK176)</f>
        <v>0</v>
      </c>
    </row>
    <row r="94" spans="1:65" s="2" customFormat="1" ht="24.15" customHeight="1">
      <c r="A94" s="34"/>
      <c r="B94" s="35"/>
      <c r="C94" s="178" t="s">
        <v>554</v>
      </c>
      <c r="D94" s="178" t="s">
        <v>154</v>
      </c>
      <c r="E94" s="179" t="s">
        <v>555</v>
      </c>
      <c r="F94" s="180" t="s">
        <v>556</v>
      </c>
      <c r="G94" s="181" t="s">
        <v>157</v>
      </c>
      <c r="H94" s="182">
        <v>1</v>
      </c>
      <c r="I94" s="183"/>
      <c r="J94" s="184">
        <f>ROUND(I94*H94,2)</f>
        <v>0</v>
      </c>
      <c r="K94" s="180" t="s">
        <v>158</v>
      </c>
      <c r="L94" s="39"/>
      <c r="M94" s="185" t="s">
        <v>20</v>
      </c>
      <c r="N94" s="186" t="s">
        <v>47</v>
      </c>
      <c r="O94" s="64"/>
      <c r="P94" s="187">
        <f>O94*H94</f>
        <v>0</v>
      </c>
      <c r="Q94" s="187">
        <v>0</v>
      </c>
      <c r="R94" s="187">
        <f>Q94*H94</f>
        <v>0</v>
      </c>
      <c r="S94" s="187">
        <v>0</v>
      </c>
      <c r="T94" s="188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9" t="s">
        <v>179</v>
      </c>
      <c r="AT94" s="189" t="s">
        <v>154</v>
      </c>
      <c r="AU94" s="189" t="s">
        <v>84</v>
      </c>
      <c r="AY94" s="17" t="s">
        <v>150</v>
      </c>
      <c r="BE94" s="190">
        <f>IF(N94="základní",J94,0)</f>
        <v>0</v>
      </c>
      <c r="BF94" s="190">
        <f>IF(N94="snížená",J94,0)</f>
        <v>0</v>
      </c>
      <c r="BG94" s="190">
        <f>IF(N94="zákl. přenesená",J94,0)</f>
        <v>0</v>
      </c>
      <c r="BH94" s="190">
        <f>IF(N94="sníž. přenesená",J94,0)</f>
        <v>0</v>
      </c>
      <c r="BI94" s="190">
        <f>IF(N94="nulová",J94,0)</f>
        <v>0</v>
      </c>
      <c r="BJ94" s="17" t="s">
        <v>22</v>
      </c>
      <c r="BK94" s="190">
        <f>ROUND(I94*H94,2)</f>
        <v>0</v>
      </c>
      <c r="BL94" s="17" t="s">
        <v>179</v>
      </c>
      <c r="BM94" s="189" t="s">
        <v>557</v>
      </c>
    </row>
    <row r="95" spans="1:65" s="2" customFormat="1" ht="10">
      <c r="A95" s="34"/>
      <c r="B95" s="35"/>
      <c r="C95" s="36"/>
      <c r="D95" s="191" t="s">
        <v>161</v>
      </c>
      <c r="E95" s="36"/>
      <c r="F95" s="192" t="s">
        <v>558</v>
      </c>
      <c r="G95" s="36"/>
      <c r="H95" s="36"/>
      <c r="I95" s="193"/>
      <c r="J95" s="36"/>
      <c r="K95" s="36"/>
      <c r="L95" s="39"/>
      <c r="M95" s="194"/>
      <c r="N95" s="195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161</v>
      </c>
      <c r="AU95" s="17" t="s">
        <v>84</v>
      </c>
    </row>
    <row r="96" spans="1:65" s="13" customFormat="1" ht="10">
      <c r="B96" s="210"/>
      <c r="C96" s="211"/>
      <c r="D96" s="212" t="s">
        <v>377</v>
      </c>
      <c r="E96" s="213" t="s">
        <v>20</v>
      </c>
      <c r="F96" s="214" t="s">
        <v>559</v>
      </c>
      <c r="G96" s="211"/>
      <c r="H96" s="215">
        <v>1</v>
      </c>
      <c r="I96" s="216"/>
      <c r="J96" s="211"/>
      <c r="K96" s="211"/>
      <c r="L96" s="217"/>
      <c r="M96" s="218"/>
      <c r="N96" s="219"/>
      <c r="O96" s="219"/>
      <c r="P96" s="219"/>
      <c r="Q96" s="219"/>
      <c r="R96" s="219"/>
      <c r="S96" s="219"/>
      <c r="T96" s="220"/>
      <c r="AT96" s="221" t="s">
        <v>377</v>
      </c>
      <c r="AU96" s="221" t="s">
        <v>84</v>
      </c>
      <c r="AV96" s="13" t="s">
        <v>84</v>
      </c>
      <c r="AW96" s="13" t="s">
        <v>38</v>
      </c>
      <c r="AX96" s="13" t="s">
        <v>22</v>
      </c>
      <c r="AY96" s="221" t="s">
        <v>150</v>
      </c>
    </row>
    <row r="97" spans="1:65" s="2" customFormat="1" ht="24.15" customHeight="1">
      <c r="A97" s="34"/>
      <c r="B97" s="35"/>
      <c r="C97" s="178" t="s">
        <v>497</v>
      </c>
      <c r="D97" s="178" t="s">
        <v>154</v>
      </c>
      <c r="E97" s="179" t="s">
        <v>498</v>
      </c>
      <c r="F97" s="180" t="s">
        <v>499</v>
      </c>
      <c r="G97" s="181" t="s">
        <v>157</v>
      </c>
      <c r="H97" s="182">
        <v>12</v>
      </c>
      <c r="I97" s="183"/>
      <c r="J97" s="184">
        <f>ROUND(I97*H97,2)</f>
        <v>0</v>
      </c>
      <c r="K97" s="180" t="s">
        <v>158</v>
      </c>
      <c r="L97" s="39"/>
      <c r="M97" s="185" t="s">
        <v>20</v>
      </c>
      <c r="N97" s="186" t="s">
        <v>47</v>
      </c>
      <c r="O97" s="64"/>
      <c r="P97" s="187">
        <f>O97*H97</f>
        <v>0</v>
      </c>
      <c r="Q97" s="187">
        <v>0</v>
      </c>
      <c r="R97" s="187">
        <f>Q97*H97</f>
        <v>0</v>
      </c>
      <c r="S97" s="187">
        <v>0</v>
      </c>
      <c r="T97" s="188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9" t="s">
        <v>179</v>
      </c>
      <c r="AT97" s="189" t="s">
        <v>154</v>
      </c>
      <c r="AU97" s="189" t="s">
        <v>84</v>
      </c>
      <c r="AY97" s="17" t="s">
        <v>150</v>
      </c>
      <c r="BE97" s="190">
        <f>IF(N97="základní",J97,0)</f>
        <v>0</v>
      </c>
      <c r="BF97" s="190">
        <f>IF(N97="snížená",J97,0)</f>
        <v>0</v>
      </c>
      <c r="BG97" s="190">
        <f>IF(N97="zákl. přenesená",J97,0)</f>
        <v>0</v>
      </c>
      <c r="BH97" s="190">
        <f>IF(N97="sníž. přenesená",J97,0)</f>
        <v>0</v>
      </c>
      <c r="BI97" s="190">
        <f>IF(N97="nulová",J97,0)</f>
        <v>0</v>
      </c>
      <c r="BJ97" s="17" t="s">
        <v>22</v>
      </c>
      <c r="BK97" s="190">
        <f>ROUND(I97*H97,2)</f>
        <v>0</v>
      </c>
      <c r="BL97" s="17" t="s">
        <v>179</v>
      </c>
      <c r="BM97" s="189" t="s">
        <v>500</v>
      </c>
    </row>
    <row r="98" spans="1:65" s="2" customFormat="1" ht="10">
      <c r="A98" s="34"/>
      <c r="B98" s="35"/>
      <c r="C98" s="36"/>
      <c r="D98" s="191" t="s">
        <v>161</v>
      </c>
      <c r="E98" s="36"/>
      <c r="F98" s="192" t="s">
        <v>501</v>
      </c>
      <c r="G98" s="36"/>
      <c r="H98" s="36"/>
      <c r="I98" s="193"/>
      <c r="J98" s="36"/>
      <c r="K98" s="36"/>
      <c r="L98" s="39"/>
      <c r="M98" s="194"/>
      <c r="N98" s="19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161</v>
      </c>
      <c r="AU98" s="17" t="s">
        <v>84</v>
      </c>
    </row>
    <row r="99" spans="1:65" s="13" customFormat="1" ht="10">
      <c r="B99" s="210"/>
      <c r="C99" s="211"/>
      <c r="D99" s="212" t="s">
        <v>377</v>
      </c>
      <c r="E99" s="213" t="s">
        <v>20</v>
      </c>
      <c r="F99" s="214" t="s">
        <v>560</v>
      </c>
      <c r="G99" s="211"/>
      <c r="H99" s="215">
        <v>2</v>
      </c>
      <c r="I99" s="216"/>
      <c r="J99" s="211"/>
      <c r="K99" s="211"/>
      <c r="L99" s="217"/>
      <c r="M99" s="218"/>
      <c r="N99" s="219"/>
      <c r="O99" s="219"/>
      <c r="P99" s="219"/>
      <c r="Q99" s="219"/>
      <c r="R99" s="219"/>
      <c r="S99" s="219"/>
      <c r="T99" s="220"/>
      <c r="AT99" s="221" t="s">
        <v>377</v>
      </c>
      <c r="AU99" s="221" t="s">
        <v>84</v>
      </c>
      <c r="AV99" s="13" t="s">
        <v>84</v>
      </c>
      <c r="AW99" s="13" t="s">
        <v>38</v>
      </c>
      <c r="AX99" s="13" t="s">
        <v>76</v>
      </c>
      <c r="AY99" s="221" t="s">
        <v>150</v>
      </c>
    </row>
    <row r="100" spans="1:65" s="13" customFormat="1" ht="10">
      <c r="B100" s="210"/>
      <c r="C100" s="211"/>
      <c r="D100" s="212" t="s">
        <v>377</v>
      </c>
      <c r="E100" s="213" t="s">
        <v>20</v>
      </c>
      <c r="F100" s="214" t="s">
        <v>561</v>
      </c>
      <c r="G100" s="211"/>
      <c r="H100" s="215">
        <v>2</v>
      </c>
      <c r="I100" s="216"/>
      <c r="J100" s="211"/>
      <c r="K100" s="211"/>
      <c r="L100" s="217"/>
      <c r="M100" s="218"/>
      <c r="N100" s="219"/>
      <c r="O100" s="219"/>
      <c r="P100" s="219"/>
      <c r="Q100" s="219"/>
      <c r="R100" s="219"/>
      <c r="S100" s="219"/>
      <c r="T100" s="220"/>
      <c r="AT100" s="221" t="s">
        <v>377</v>
      </c>
      <c r="AU100" s="221" t="s">
        <v>84</v>
      </c>
      <c r="AV100" s="13" t="s">
        <v>84</v>
      </c>
      <c r="AW100" s="13" t="s">
        <v>38</v>
      </c>
      <c r="AX100" s="13" t="s">
        <v>76</v>
      </c>
      <c r="AY100" s="221" t="s">
        <v>150</v>
      </c>
    </row>
    <row r="101" spans="1:65" s="13" customFormat="1" ht="10">
      <c r="B101" s="210"/>
      <c r="C101" s="211"/>
      <c r="D101" s="212" t="s">
        <v>377</v>
      </c>
      <c r="E101" s="213" t="s">
        <v>20</v>
      </c>
      <c r="F101" s="214" t="s">
        <v>562</v>
      </c>
      <c r="G101" s="211"/>
      <c r="H101" s="215">
        <v>2</v>
      </c>
      <c r="I101" s="216"/>
      <c r="J101" s="211"/>
      <c r="K101" s="211"/>
      <c r="L101" s="217"/>
      <c r="M101" s="218"/>
      <c r="N101" s="219"/>
      <c r="O101" s="219"/>
      <c r="P101" s="219"/>
      <c r="Q101" s="219"/>
      <c r="R101" s="219"/>
      <c r="S101" s="219"/>
      <c r="T101" s="220"/>
      <c r="AT101" s="221" t="s">
        <v>377</v>
      </c>
      <c r="AU101" s="221" t="s">
        <v>84</v>
      </c>
      <c r="AV101" s="13" t="s">
        <v>84</v>
      </c>
      <c r="AW101" s="13" t="s">
        <v>38</v>
      </c>
      <c r="AX101" s="13" t="s">
        <v>76</v>
      </c>
      <c r="AY101" s="221" t="s">
        <v>150</v>
      </c>
    </row>
    <row r="102" spans="1:65" s="13" customFormat="1" ht="10">
      <c r="B102" s="210"/>
      <c r="C102" s="211"/>
      <c r="D102" s="212" t="s">
        <v>377</v>
      </c>
      <c r="E102" s="213" t="s">
        <v>20</v>
      </c>
      <c r="F102" s="214" t="s">
        <v>496</v>
      </c>
      <c r="G102" s="211"/>
      <c r="H102" s="215">
        <v>1</v>
      </c>
      <c r="I102" s="216"/>
      <c r="J102" s="211"/>
      <c r="K102" s="211"/>
      <c r="L102" s="217"/>
      <c r="M102" s="218"/>
      <c r="N102" s="219"/>
      <c r="O102" s="219"/>
      <c r="P102" s="219"/>
      <c r="Q102" s="219"/>
      <c r="R102" s="219"/>
      <c r="S102" s="219"/>
      <c r="T102" s="220"/>
      <c r="AT102" s="221" t="s">
        <v>377</v>
      </c>
      <c r="AU102" s="221" t="s">
        <v>84</v>
      </c>
      <c r="AV102" s="13" t="s">
        <v>84</v>
      </c>
      <c r="AW102" s="13" t="s">
        <v>38</v>
      </c>
      <c r="AX102" s="13" t="s">
        <v>76</v>
      </c>
      <c r="AY102" s="221" t="s">
        <v>150</v>
      </c>
    </row>
    <row r="103" spans="1:65" s="13" customFormat="1" ht="10">
      <c r="B103" s="210"/>
      <c r="C103" s="211"/>
      <c r="D103" s="212" t="s">
        <v>377</v>
      </c>
      <c r="E103" s="213" t="s">
        <v>20</v>
      </c>
      <c r="F103" s="214" t="s">
        <v>563</v>
      </c>
      <c r="G103" s="211"/>
      <c r="H103" s="215">
        <v>2</v>
      </c>
      <c r="I103" s="216"/>
      <c r="J103" s="211"/>
      <c r="K103" s="211"/>
      <c r="L103" s="217"/>
      <c r="M103" s="218"/>
      <c r="N103" s="219"/>
      <c r="O103" s="219"/>
      <c r="P103" s="219"/>
      <c r="Q103" s="219"/>
      <c r="R103" s="219"/>
      <c r="S103" s="219"/>
      <c r="T103" s="220"/>
      <c r="AT103" s="221" t="s">
        <v>377</v>
      </c>
      <c r="AU103" s="221" t="s">
        <v>84</v>
      </c>
      <c r="AV103" s="13" t="s">
        <v>84</v>
      </c>
      <c r="AW103" s="13" t="s">
        <v>38</v>
      </c>
      <c r="AX103" s="13" t="s">
        <v>76</v>
      </c>
      <c r="AY103" s="221" t="s">
        <v>150</v>
      </c>
    </row>
    <row r="104" spans="1:65" s="13" customFormat="1" ht="10">
      <c r="B104" s="210"/>
      <c r="C104" s="211"/>
      <c r="D104" s="212" t="s">
        <v>377</v>
      </c>
      <c r="E104" s="213" t="s">
        <v>20</v>
      </c>
      <c r="F104" s="214" t="s">
        <v>559</v>
      </c>
      <c r="G104" s="211"/>
      <c r="H104" s="215">
        <v>1</v>
      </c>
      <c r="I104" s="216"/>
      <c r="J104" s="211"/>
      <c r="K104" s="211"/>
      <c r="L104" s="217"/>
      <c r="M104" s="218"/>
      <c r="N104" s="219"/>
      <c r="O104" s="219"/>
      <c r="P104" s="219"/>
      <c r="Q104" s="219"/>
      <c r="R104" s="219"/>
      <c r="S104" s="219"/>
      <c r="T104" s="220"/>
      <c r="AT104" s="221" t="s">
        <v>377</v>
      </c>
      <c r="AU104" s="221" t="s">
        <v>84</v>
      </c>
      <c r="AV104" s="13" t="s">
        <v>84</v>
      </c>
      <c r="AW104" s="13" t="s">
        <v>38</v>
      </c>
      <c r="AX104" s="13" t="s">
        <v>76</v>
      </c>
      <c r="AY104" s="221" t="s">
        <v>150</v>
      </c>
    </row>
    <row r="105" spans="1:65" s="13" customFormat="1" ht="10">
      <c r="B105" s="210"/>
      <c r="C105" s="211"/>
      <c r="D105" s="212" t="s">
        <v>377</v>
      </c>
      <c r="E105" s="213" t="s">
        <v>20</v>
      </c>
      <c r="F105" s="214" t="s">
        <v>564</v>
      </c>
      <c r="G105" s="211"/>
      <c r="H105" s="215">
        <v>1</v>
      </c>
      <c r="I105" s="216"/>
      <c r="J105" s="211"/>
      <c r="K105" s="211"/>
      <c r="L105" s="217"/>
      <c r="M105" s="218"/>
      <c r="N105" s="219"/>
      <c r="O105" s="219"/>
      <c r="P105" s="219"/>
      <c r="Q105" s="219"/>
      <c r="R105" s="219"/>
      <c r="S105" s="219"/>
      <c r="T105" s="220"/>
      <c r="AT105" s="221" t="s">
        <v>377</v>
      </c>
      <c r="AU105" s="221" t="s">
        <v>84</v>
      </c>
      <c r="AV105" s="13" t="s">
        <v>84</v>
      </c>
      <c r="AW105" s="13" t="s">
        <v>38</v>
      </c>
      <c r="AX105" s="13" t="s">
        <v>76</v>
      </c>
      <c r="AY105" s="221" t="s">
        <v>150</v>
      </c>
    </row>
    <row r="106" spans="1:65" s="13" customFormat="1" ht="10">
      <c r="B106" s="210"/>
      <c r="C106" s="211"/>
      <c r="D106" s="212" t="s">
        <v>377</v>
      </c>
      <c r="E106" s="213" t="s">
        <v>20</v>
      </c>
      <c r="F106" s="214" t="s">
        <v>565</v>
      </c>
      <c r="G106" s="211"/>
      <c r="H106" s="215">
        <v>1</v>
      </c>
      <c r="I106" s="216"/>
      <c r="J106" s="211"/>
      <c r="K106" s="211"/>
      <c r="L106" s="217"/>
      <c r="M106" s="218"/>
      <c r="N106" s="219"/>
      <c r="O106" s="219"/>
      <c r="P106" s="219"/>
      <c r="Q106" s="219"/>
      <c r="R106" s="219"/>
      <c r="S106" s="219"/>
      <c r="T106" s="220"/>
      <c r="AT106" s="221" t="s">
        <v>377</v>
      </c>
      <c r="AU106" s="221" t="s">
        <v>84</v>
      </c>
      <c r="AV106" s="13" t="s">
        <v>84</v>
      </c>
      <c r="AW106" s="13" t="s">
        <v>38</v>
      </c>
      <c r="AX106" s="13" t="s">
        <v>76</v>
      </c>
      <c r="AY106" s="221" t="s">
        <v>150</v>
      </c>
    </row>
    <row r="107" spans="1:65" s="14" customFormat="1" ht="10">
      <c r="B107" s="222"/>
      <c r="C107" s="223"/>
      <c r="D107" s="212" t="s">
        <v>377</v>
      </c>
      <c r="E107" s="224" t="s">
        <v>20</v>
      </c>
      <c r="F107" s="225" t="s">
        <v>381</v>
      </c>
      <c r="G107" s="223"/>
      <c r="H107" s="226">
        <v>12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AT107" s="232" t="s">
        <v>377</v>
      </c>
      <c r="AU107" s="232" t="s">
        <v>84</v>
      </c>
      <c r="AV107" s="14" t="s">
        <v>282</v>
      </c>
      <c r="AW107" s="14" t="s">
        <v>38</v>
      </c>
      <c r="AX107" s="14" t="s">
        <v>22</v>
      </c>
      <c r="AY107" s="232" t="s">
        <v>150</v>
      </c>
    </row>
    <row r="108" spans="1:65" s="2" customFormat="1" ht="24.15" customHeight="1">
      <c r="A108" s="34"/>
      <c r="B108" s="35"/>
      <c r="C108" s="178" t="s">
        <v>566</v>
      </c>
      <c r="D108" s="178" t="s">
        <v>154</v>
      </c>
      <c r="E108" s="179" t="s">
        <v>567</v>
      </c>
      <c r="F108" s="180" t="s">
        <v>568</v>
      </c>
      <c r="G108" s="181" t="s">
        <v>157</v>
      </c>
      <c r="H108" s="182">
        <v>15</v>
      </c>
      <c r="I108" s="183"/>
      <c r="J108" s="184">
        <f>ROUND(I108*H108,2)</f>
        <v>0</v>
      </c>
      <c r="K108" s="180" t="s">
        <v>158</v>
      </c>
      <c r="L108" s="39"/>
      <c r="M108" s="185" t="s">
        <v>20</v>
      </c>
      <c r="N108" s="186" t="s">
        <v>47</v>
      </c>
      <c r="O108" s="64"/>
      <c r="P108" s="187">
        <f>O108*H108</f>
        <v>0</v>
      </c>
      <c r="Q108" s="187">
        <v>0</v>
      </c>
      <c r="R108" s="187">
        <f>Q108*H108</f>
        <v>0</v>
      </c>
      <c r="S108" s="187">
        <v>0</v>
      </c>
      <c r="T108" s="18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9" t="s">
        <v>179</v>
      </c>
      <c r="AT108" s="189" t="s">
        <v>154</v>
      </c>
      <c r="AU108" s="189" t="s">
        <v>84</v>
      </c>
      <c r="AY108" s="17" t="s">
        <v>150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7" t="s">
        <v>22</v>
      </c>
      <c r="BK108" s="190">
        <f>ROUND(I108*H108,2)</f>
        <v>0</v>
      </c>
      <c r="BL108" s="17" t="s">
        <v>179</v>
      </c>
      <c r="BM108" s="189" t="s">
        <v>569</v>
      </c>
    </row>
    <row r="109" spans="1:65" s="2" customFormat="1" ht="10">
      <c r="A109" s="34"/>
      <c r="B109" s="35"/>
      <c r="C109" s="36"/>
      <c r="D109" s="191" t="s">
        <v>161</v>
      </c>
      <c r="E109" s="36"/>
      <c r="F109" s="192" t="s">
        <v>570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161</v>
      </c>
      <c r="AU109" s="17" t="s">
        <v>84</v>
      </c>
    </row>
    <row r="110" spans="1:65" s="13" customFormat="1" ht="10">
      <c r="B110" s="210"/>
      <c r="C110" s="211"/>
      <c r="D110" s="212" t="s">
        <v>377</v>
      </c>
      <c r="E110" s="213" t="s">
        <v>20</v>
      </c>
      <c r="F110" s="214" t="s">
        <v>571</v>
      </c>
      <c r="G110" s="211"/>
      <c r="H110" s="215">
        <v>1</v>
      </c>
      <c r="I110" s="216"/>
      <c r="J110" s="211"/>
      <c r="K110" s="211"/>
      <c r="L110" s="217"/>
      <c r="M110" s="218"/>
      <c r="N110" s="219"/>
      <c r="O110" s="219"/>
      <c r="P110" s="219"/>
      <c r="Q110" s="219"/>
      <c r="R110" s="219"/>
      <c r="S110" s="219"/>
      <c r="T110" s="220"/>
      <c r="AT110" s="221" t="s">
        <v>377</v>
      </c>
      <c r="AU110" s="221" t="s">
        <v>84</v>
      </c>
      <c r="AV110" s="13" t="s">
        <v>84</v>
      </c>
      <c r="AW110" s="13" t="s">
        <v>38</v>
      </c>
      <c r="AX110" s="13" t="s">
        <v>76</v>
      </c>
      <c r="AY110" s="221" t="s">
        <v>150</v>
      </c>
    </row>
    <row r="111" spans="1:65" s="13" customFormat="1" ht="10">
      <c r="B111" s="210"/>
      <c r="C111" s="211"/>
      <c r="D111" s="212" t="s">
        <v>377</v>
      </c>
      <c r="E111" s="213" t="s">
        <v>20</v>
      </c>
      <c r="F111" s="214" t="s">
        <v>562</v>
      </c>
      <c r="G111" s="211"/>
      <c r="H111" s="215">
        <v>2</v>
      </c>
      <c r="I111" s="216"/>
      <c r="J111" s="211"/>
      <c r="K111" s="211"/>
      <c r="L111" s="217"/>
      <c r="M111" s="218"/>
      <c r="N111" s="219"/>
      <c r="O111" s="219"/>
      <c r="P111" s="219"/>
      <c r="Q111" s="219"/>
      <c r="R111" s="219"/>
      <c r="S111" s="219"/>
      <c r="T111" s="220"/>
      <c r="AT111" s="221" t="s">
        <v>377</v>
      </c>
      <c r="AU111" s="221" t="s">
        <v>84</v>
      </c>
      <c r="AV111" s="13" t="s">
        <v>84</v>
      </c>
      <c r="AW111" s="13" t="s">
        <v>38</v>
      </c>
      <c r="AX111" s="13" t="s">
        <v>76</v>
      </c>
      <c r="AY111" s="221" t="s">
        <v>150</v>
      </c>
    </row>
    <row r="112" spans="1:65" s="13" customFormat="1" ht="10">
      <c r="B112" s="210"/>
      <c r="C112" s="211"/>
      <c r="D112" s="212" t="s">
        <v>377</v>
      </c>
      <c r="E112" s="213" t="s">
        <v>20</v>
      </c>
      <c r="F112" s="214" t="s">
        <v>572</v>
      </c>
      <c r="G112" s="211"/>
      <c r="H112" s="215">
        <v>5</v>
      </c>
      <c r="I112" s="216"/>
      <c r="J112" s="211"/>
      <c r="K112" s="211"/>
      <c r="L112" s="217"/>
      <c r="M112" s="218"/>
      <c r="N112" s="219"/>
      <c r="O112" s="219"/>
      <c r="P112" s="219"/>
      <c r="Q112" s="219"/>
      <c r="R112" s="219"/>
      <c r="S112" s="219"/>
      <c r="T112" s="220"/>
      <c r="AT112" s="221" t="s">
        <v>377</v>
      </c>
      <c r="AU112" s="221" t="s">
        <v>84</v>
      </c>
      <c r="AV112" s="13" t="s">
        <v>84</v>
      </c>
      <c r="AW112" s="13" t="s">
        <v>38</v>
      </c>
      <c r="AX112" s="13" t="s">
        <v>76</v>
      </c>
      <c r="AY112" s="221" t="s">
        <v>150</v>
      </c>
    </row>
    <row r="113" spans="1:65" s="13" customFormat="1" ht="10">
      <c r="B113" s="210"/>
      <c r="C113" s="211"/>
      <c r="D113" s="212" t="s">
        <v>377</v>
      </c>
      <c r="E113" s="213" t="s">
        <v>20</v>
      </c>
      <c r="F113" s="214" t="s">
        <v>573</v>
      </c>
      <c r="G113" s="211"/>
      <c r="H113" s="215">
        <v>1</v>
      </c>
      <c r="I113" s="216"/>
      <c r="J113" s="211"/>
      <c r="K113" s="211"/>
      <c r="L113" s="217"/>
      <c r="M113" s="218"/>
      <c r="N113" s="219"/>
      <c r="O113" s="219"/>
      <c r="P113" s="219"/>
      <c r="Q113" s="219"/>
      <c r="R113" s="219"/>
      <c r="S113" s="219"/>
      <c r="T113" s="220"/>
      <c r="AT113" s="221" t="s">
        <v>377</v>
      </c>
      <c r="AU113" s="221" t="s">
        <v>84</v>
      </c>
      <c r="AV113" s="13" t="s">
        <v>84</v>
      </c>
      <c r="AW113" s="13" t="s">
        <v>38</v>
      </c>
      <c r="AX113" s="13" t="s">
        <v>76</v>
      </c>
      <c r="AY113" s="221" t="s">
        <v>150</v>
      </c>
    </row>
    <row r="114" spans="1:65" s="13" customFormat="1" ht="10">
      <c r="B114" s="210"/>
      <c r="C114" s="211"/>
      <c r="D114" s="212" t="s">
        <v>377</v>
      </c>
      <c r="E114" s="213" t="s">
        <v>20</v>
      </c>
      <c r="F114" s="214" t="s">
        <v>496</v>
      </c>
      <c r="G114" s="211"/>
      <c r="H114" s="215">
        <v>1</v>
      </c>
      <c r="I114" s="216"/>
      <c r="J114" s="211"/>
      <c r="K114" s="211"/>
      <c r="L114" s="217"/>
      <c r="M114" s="218"/>
      <c r="N114" s="219"/>
      <c r="O114" s="219"/>
      <c r="P114" s="219"/>
      <c r="Q114" s="219"/>
      <c r="R114" s="219"/>
      <c r="S114" s="219"/>
      <c r="T114" s="220"/>
      <c r="AT114" s="221" t="s">
        <v>377</v>
      </c>
      <c r="AU114" s="221" t="s">
        <v>84</v>
      </c>
      <c r="AV114" s="13" t="s">
        <v>84</v>
      </c>
      <c r="AW114" s="13" t="s">
        <v>38</v>
      </c>
      <c r="AX114" s="13" t="s">
        <v>76</v>
      </c>
      <c r="AY114" s="221" t="s">
        <v>150</v>
      </c>
    </row>
    <row r="115" spans="1:65" s="13" customFormat="1" ht="10">
      <c r="B115" s="210"/>
      <c r="C115" s="211"/>
      <c r="D115" s="212" t="s">
        <v>377</v>
      </c>
      <c r="E115" s="213" t="s">
        <v>20</v>
      </c>
      <c r="F115" s="214" t="s">
        <v>574</v>
      </c>
      <c r="G115" s="211"/>
      <c r="H115" s="215">
        <v>2</v>
      </c>
      <c r="I115" s="216"/>
      <c r="J115" s="211"/>
      <c r="K115" s="211"/>
      <c r="L115" s="217"/>
      <c r="M115" s="218"/>
      <c r="N115" s="219"/>
      <c r="O115" s="219"/>
      <c r="P115" s="219"/>
      <c r="Q115" s="219"/>
      <c r="R115" s="219"/>
      <c r="S115" s="219"/>
      <c r="T115" s="220"/>
      <c r="AT115" s="221" t="s">
        <v>377</v>
      </c>
      <c r="AU115" s="221" t="s">
        <v>84</v>
      </c>
      <c r="AV115" s="13" t="s">
        <v>84</v>
      </c>
      <c r="AW115" s="13" t="s">
        <v>38</v>
      </c>
      <c r="AX115" s="13" t="s">
        <v>76</v>
      </c>
      <c r="AY115" s="221" t="s">
        <v>150</v>
      </c>
    </row>
    <row r="116" spans="1:65" s="13" customFormat="1" ht="10">
      <c r="B116" s="210"/>
      <c r="C116" s="211"/>
      <c r="D116" s="212" t="s">
        <v>377</v>
      </c>
      <c r="E116" s="213" t="s">
        <v>20</v>
      </c>
      <c r="F116" s="214" t="s">
        <v>575</v>
      </c>
      <c r="G116" s="211"/>
      <c r="H116" s="215">
        <v>2</v>
      </c>
      <c r="I116" s="216"/>
      <c r="J116" s="211"/>
      <c r="K116" s="211"/>
      <c r="L116" s="217"/>
      <c r="M116" s="218"/>
      <c r="N116" s="219"/>
      <c r="O116" s="219"/>
      <c r="P116" s="219"/>
      <c r="Q116" s="219"/>
      <c r="R116" s="219"/>
      <c r="S116" s="219"/>
      <c r="T116" s="220"/>
      <c r="AT116" s="221" t="s">
        <v>377</v>
      </c>
      <c r="AU116" s="221" t="s">
        <v>84</v>
      </c>
      <c r="AV116" s="13" t="s">
        <v>84</v>
      </c>
      <c r="AW116" s="13" t="s">
        <v>38</v>
      </c>
      <c r="AX116" s="13" t="s">
        <v>76</v>
      </c>
      <c r="AY116" s="221" t="s">
        <v>150</v>
      </c>
    </row>
    <row r="117" spans="1:65" s="13" customFormat="1" ht="10">
      <c r="B117" s="210"/>
      <c r="C117" s="211"/>
      <c r="D117" s="212" t="s">
        <v>377</v>
      </c>
      <c r="E117" s="213" t="s">
        <v>20</v>
      </c>
      <c r="F117" s="214" t="s">
        <v>565</v>
      </c>
      <c r="G117" s="211"/>
      <c r="H117" s="215">
        <v>1</v>
      </c>
      <c r="I117" s="216"/>
      <c r="J117" s="211"/>
      <c r="K117" s="211"/>
      <c r="L117" s="217"/>
      <c r="M117" s="218"/>
      <c r="N117" s="219"/>
      <c r="O117" s="219"/>
      <c r="P117" s="219"/>
      <c r="Q117" s="219"/>
      <c r="R117" s="219"/>
      <c r="S117" s="219"/>
      <c r="T117" s="220"/>
      <c r="AT117" s="221" t="s">
        <v>377</v>
      </c>
      <c r="AU117" s="221" t="s">
        <v>84</v>
      </c>
      <c r="AV117" s="13" t="s">
        <v>84</v>
      </c>
      <c r="AW117" s="13" t="s">
        <v>38</v>
      </c>
      <c r="AX117" s="13" t="s">
        <v>76</v>
      </c>
      <c r="AY117" s="221" t="s">
        <v>150</v>
      </c>
    </row>
    <row r="118" spans="1:65" s="14" customFormat="1" ht="10">
      <c r="B118" s="222"/>
      <c r="C118" s="223"/>
      <c r="D118" s="212" t="s">
        <v>377</v>
      </c>
      <c r="E118" s="224" t="s">
        <v>20</v>
      </c>
      <c r="F118" s="225" t="s">
        <v>381</v>
      </c>
      <c r="G118" s="223"/>
      <c r="H118" s="226">
        <v>15</v>
      </c>
      <c r="I118" s="227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AT118" s="232" t="s">
        <v>377</v>
      </c>
      <c r="AU118" s="232" t="s">
        <v>84</v>
      </c>
      <c r="AV118" s="14" t="s">
        <v>282</v>
      </c>
      <c r="AW118" s="14" t="s">
        <v>38</v>
      </c>
      <c r="AX118" s="14" t="s">
        <v>22</v>
      </c>
      <c r="AY118" s="232" t="s">
        <v>150</v>
      </c>
    </row>
    <row r="119" spans="1:65" s="2" customFormat="1" ht="16.5" customHeight="1">
      <c r="A119" s="34"/>
      <c r="B119" s="35"/>
      <c r="C119" s="196" t="s">
        <v>576</v>
      </c>
      <c r="D119" s="196" t="s">
        <v>175</v>
      </c>
      <c r="E119" s="197" t="s">
        <v>577</v>
      </c>
      <c r="F119" s="198" t="s">
        <v>578</v>
      </c>
      <c r="G119" s="199" t="s">
        <v>157</v>
      </c>
      <c r="H119" s="200">
        <v>12</v>
      </c>
      <c r="I119" s="201"/>
      <c r="J119" s="202">
        <f>ROUND(I119*H119,2)</f>
        <v>0</v>
      </c>
      <c r="K119" s="198" t="s">
        <v>158</v>
      </c>
      <c r="L119" s="203"/>
      <c r="M119" s="204" t="s">
        <v>20</v>
      </c>
      <c r="N119" s="205" t="s">
        <v>47</v>
      </c>
      <c r="O119" s="64"/>
      <c r="P119" s="187">
        <f>O119*H119</f>
        <v>0</v>
      </c>
      <c r="Q119" s="187">
        <v>6.9999999999999994E-5</v>
      </c>
      <c r="R119" s="187">
        <f>Q119*H119</f>
        <v>8.3999999999999993E-4</v>
      </c>
      <c r="S119" s="187">
        <v>0</v>
      </c>
      <c r="T119" s="18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9" t="s">
        <v>178</v>
      </c>
      <c r="AT119" s="189" t="s">
        <v>175</v>
      </c>
      <c r="AU119" s="189" t="s">
        <v>84</v>
      </c>
      <c r="AY119" s="17" t="s">
        <v>150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7" t="s">
        <v>22</v>
      </c>
      <c r="BK119" s="190">
        <f>ROUND(I119*H119,2)</f>
        <v>0</v>
      </c>
      <c r="BL119" s="17" t="s">
        <v>179</v>
      </c>
      <c r="BM119" s="189" t="s">
        <v>579</v>
      </c>
    </row>
    <row r="120" spans="1:65" s="13" customFormat="1" ht="10">
      <c r="B120" s="210"/>
      <c r="C120" s="211"/>
      <c r="D120" s="212" t="s">
        <v>377</v>
      </c>
      <c r="E120" s="213" t="s">
        <v>20</v>
      </c>
      <c r="F120" s="214" t="s">
        <v>560</v>
      </c>
      <c r="G120" s="211"/>
      <c r="H120" s="215">
        <v>2</v>
      </c>
      <c r="I120" s="216"/>
      <c r="J120" s="211"/>
      <c r="K120" s="211"/>
      <c r="L120" s="217"/>
      <c r="M120" s="218"/>
      <c r="N120" s="219"/>
      <c r="O120" s="219"/>
      <c r="P120" s="219"/>
      <c r="Q120" s="219"/>
      <c r="R120" s="219"/>
      <c r="S120" s="219"/>
      <c r="T120" s="220"/>
      <c r="AT120" s="221" t="s">
        <v>377</v>
      </c>
      <c r="AU120" s="221" t="s">
        <v>84</v>
      </c>
      <c r="AV120" s="13" t="s">
        <v>84</v>
      </c>
      <c r="AW120" s="13" t="s">
        <v>38</v>
      </c>
      <c r="AX120" s="13" t="s">
        <v>76</v>
      </c>
      <c r="AY120" s="221" t="s">
        <v>150</v>
      </c>
    </row>
    <row r="121" spans="1:65" s="13" customFormat="1" ht="10">
      <c r="B121" s="210"/>
      <c r="C121" s="211"/>
      <c r="D121" s="212" t="s">
        <v>377</v>
      </c>
      <c r="E121" s="213" t="s">
        <v>20</v>
      </c>
      <c r="F121" s="214" t="s">
        <v>561</v>
      </c>
      <c r="G121" s="211"/>
      <c r="H121" s="215">
        <v>2</v>
      </c>
      <c r="I121" s="216"/>
      <c r="J121" s="211"/>
      <c r="K121" s="211"/>
      <c r="L121" s="217"/>
      <c r="M121" s="218"/>
      <c r="N121" s="219"/>
      <c r="O121" s="219"/>
      <c r="P121" s="219"/>
      <c r="Q121" s="219"/>
      <c r="R121" s="219"/>
      <c r="S121" s="219"/>
      <c r="T121" s="220"/>
      <c r="AT121" s="221" t="s">
        <v>377</v>
      </c>
      <c r="AU121" s="221" t="s">
        <v>84</v>
      </c>
      <c r="AV121" s="13" t="s">
        <v>84</v>
      </c>
      <c r="AW121" s="13" t="s">
        <v>38</v>
      </c>
      <c r="AX121" s="13" t="s">
        <v>76</v>
      </c>
      <c r="AY121" s="221" t="s">
        <v>150</v>
      </c>
    </row>
    <row r="122" spans="1:65" s="13" customFormat="1" ht="10">
      <c r="B122" s="210"/>
      <c r="C122" s="211"/>
      <c r="D122" s="212" t="s">
        <v>377</v>
      </c>
      <c r="E122" s="213" t="s">
        <v>20</v>
      </c>
      <c r="F122" s="214" t="s">
        <v>562</v>
      </c>
      <c r="G122" s="211"/>
      <c r="H122" s="215">
        <v>2</v>
      </c>
      <c r="I122" s="216"/>
      <c r="J122" s="211"/>
      <c r="K122" s="211"/>
      <c r="L122" s="217"/>
      <c r="M122" s="218"/>
      <c r="N122" s="219"/>
      <c r="O122" s="219"/>
      <c r="P122" s="219"/>
      <c r="Q122" s="219"/>
      <c r="R122" s="219"/>
      <c r="S122" s="219"/>
      <c r="T122" s="220"/>
      <c r="AT122" s="221" t="s">
        <v>377</v>
      </c>
      <c r="AU122" s="221" t="s">
        <v>84</v>
      </c>
      <c r="AV122" s="13" t="s">
        <v>84</v>
      </c>
      <c r="AW122" s="13" t="s">
        <v>38</v>
      </c>
      <c r="AX122" s="13" t="s">
        <v>76</v>
      </c>
      <c r="AY122" s="221" t="s">
        <v>150</v>
      </c>
    </row>
    <row r="123" spans="1:65" s="13" customFormat="1" ht="10">
      <c r="B123" s="210"/>
      <c r="C123" s="211"/>
      <c r="D123" s="212" t="s">
        <v>377</v>
      </c>
      <c r="E123" s="213" t="s">
        <v>20</v>
      </c>
      <c r="F123" s="214" t="s">
        <v>496</v>
      </c>
      <c r="G123" s="211"/>
      <c r="H123" s="215">
        <v>1</v>
      </c>
      <c r="I123" s="216"/>
      <c r="J123" s="211"/>
      <c r="K123" s="211"/>
      <c r="L123" s="217"/>
      <c r="M123" s="218"/>
      <c r="N123" s="219"/>
      <c r="O123" s="219"/>
      <c r="P123" s="219"/>
      <c r="Q123" s="219"/>
      <c r="R123" s="219"/>
      <c r="S123" s="219"/>
      <c r="T123" s="220"/>
      <c r="AT123" s="221" t="s">
        <v>377</v>
      </c>
      <c r="AU123" s="221" t="s">
        <v>84</v>
      </c>
      <c r="AV123" s="13" t="s">
        <v>84</v>
      </c>
      <c r="AW123" s="13" t="s">
        <v>38</v>
      </c>
      <c r="AX123" s="13" t="s">
        <v>76</v>
      </c>
      <c r="AY123" s="221" t="s">
        <v>150</v>
      </c>
    </row>
    <row r="124" spans="1:65" s="13" customFormat="1" ht="10">
      <c r="B124" s="210"/>
      <c r="C124" s="211"/>
      <c r="D124" s="212" t="s">
        <v>377</v>
      </c>
      <c r="E124" s="213" t="s">
        <v>20</v>
      </c>
      <c r="F124" s="214" t="s">
        <v>563</v>
      </c>
      <c r="G124" s="211"/>
      <c r="H124" s="215">
        <v>2</v>
      </c>
      <c r="I124" s="216"/>
      <c r="J124" s="211"/>
      <c r="K124" s="211"/>
      <c r="L124" s="217"/>
      <c r="M124" s="218"/>
      <c r="N124" s="219"/>
      <c r="O124" s="219"/>
      <c r="P124" s="219"/>
      <c r="Q124" s="219"/>
      <c r="R124" s="219"/>
      <c r="S124" s="219"/>
      <c r="T124" s="220"/>
      <c r="AT124" s="221" t="s">
        <v>377</v>
      </c>
      <c r="AU124" s="221" t="s">
        <v>84</v>
      </c>
      <c r="AV124" s="13" t="s">
        <v>84</v>
      </c>
      <c r="AW124" s="13" t="s">
        <v>38</v>
      </c>
      <c r="AX124" s="13" t="s">
        <v>76</v>
      </c>
      <c r="AY124" s="221" t="s">
        <v>150</v>
      </c>
    </row>
    <row r="125" spans="1:65" s="13" customFormat="1" ht="10">
      <c r="B125" s="210"/>
      <c r="C125" s="211"/>
      <c r="D125" s="212" t="s">
        <v>377</v>
      </c>
      <c r="E125" s="213" t="s">
        <v>20</v>
      </c>
      <c r="F125" s="214" t="s">
        <v>559</v>
      </c>
      <c r="G125" s="211"/>
      <c r="H125" s="215">
        <v>1</v>
      </c>
      <c r="I125" s="216"/>
      <c r="J125" s="211"/>
      <c r="K125" s="211"/>
      <c r="L125" s="217"/>
      <c r="M125" s="218"/>
      <c r="N125" s="219"/>
      <c r="O125" s="219"/>
      <c r="P125" s="219"/>
      <c r="Q125" s="219"/>
      <c r="R125" s="219"/>
      <c r="S125" s="219"/>
      <c r="T125" s="220"/>
      <c r="AT125" s="221" t="s">
        <v>377</v>
      </c>
      <c r="AU125" s="221" t="s">
        <v>84</v>
      </c>
      <c r="AV125" s="13" t="s">
        <v>84</v>
      </c>
      <c r="AW125" s="13" t="s">
        <v>38</v>
      </c>
      <c r="AX125" s="13" t="s">
        <v>76</v>
      </c>
      <c r="AY125" s="221" t="s">
        <v>150</v>
      </c>
    </row>
    <row r="126" spans="1:65" s="13" customFormat="1" ht="10">
      <c r="B126" s="210"/>
      <c r="C126" s="211"/>
      <c r="D126" s="212" t="s">
        <v>377</v>
      </c>
      <c r="E126" s="213" t="s">
        <v>20</v>
      </c>
      <c r="F126" s="214" t="s">
        <v>564</v>
      </c>
      <c r="G126" s="211"/>
      <c r="H126" s="215">
        <v>1</v>
      </c>
      <c r="I126" s="216"/>
      <c r="J126" s="211"/>
      <c r="K126" s="211"/>
      <c r="L126" s="217"/>
      <c r="M126" s="218"/>
      <c r="N126" s="219"/>
      <c r="O126" s="219"/>
      <c r="P126" s="219"/>
      <c r="Q126" s="219"/>
      <c r="R126" s="219"/>
      <c r="S126" s="219"/>
      <c r="T126" s="220"/>
      <c r="AT126" s="221" t="s">
        <v>377</v>
      </c>
      <c r="AU126" s="221" t="s">
        <v>84</v>
      </c>
      <c r="AV126" s="13" t="s">
        <v>84</v>
      </c>
      <c r="AW126" s="13" t="s">
        <v>38</v>
      </c>
      <c r="AX126" s="13" t="s">
        <v>76</v>
      </c>
      <c r="AY126" s="221" t="s">
        <v>150</v>
      </c>
    </row>
    <row r="127" spans="1:65" s="13" customFormat="1" ht="10">
      <c r="B127" s="210"/>
      <c r="C127" s="211"/>
      <c r="D127" s="212" t="s">
        <v>377</v>
      </c>
      <c r="E127" s="213" t="s">
        <v>20</v>
      </c>
      <c r="F127" s="214" t="s">
        <v>565</v>
      </c>
      <c r="G127" s="211"/>
      <c r="H127" s="215">
        <v>1</v>
      </c>
      <c r="I127" s="216"/>
      <c r="J127" s="211"/>
      <c r="K127" s="211"/>
      <c r="L127" s="217"/>
      <c r="M127" s="218"/>
      <c r="N127" s="219"/>
      <c r="O127" s="219"/>
      <c r="P127" s="219"/>
      <c r="Q127" s="219"/>
      <c r="R127" s="219"/>
      <c r="S127" s="219"/>
      <c r="T127" s="220"/>
      <c r="AT127" s="221" t="s">
        <v>377</v>
      </c>
      <c r="AU127" s="221" t="s">
        <v>84</v>
      </c>
      <c r="AV127" s="13" t="s">
        <v>84</v>
      </c>
      <c r="AW127" s="13" t="s">
        <v>38</v>
      </c>
      <c r="AX127" s="13" t="s">
        <v>76</v>
      </c>
      <c r="AY127" s="221" t="s">
        <v>150</v>
      </c>
    </row>
    <row r="128" spans="1:65" s="14" customFormat="1" ht="10">
      <c r="B128" s="222"/>
      <c r="C128" s="223"/>
      <c r="D128" s="212" t="s">
        <v>377</v>
      </c>
      <c r="E128" s="224" t="s">
        <v>20</v>
      </c>
      <c r="F128" s="225" t="s">
        <v>381</v>
      </c>
      <c r="G128" s="223"/>
      <c r="H128" s="226">
        <v>12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AT128" s="232" t="s">
        <v>377</v>
      </c>
      <c r="AU128" s="232" t="s">
        <v>84</v>
      </c>
      <c r="AV128" s="14" t="s">
        <v>282</v>
      </c>
      <c r="AW128" s="14" t="s">
        <v>38</v>
      </c>
      <c r="AX128" s="14" t="s">
        <v>22</v>
      </c>
      <c r="AY128" s="232" t="s">
        <v>150</v>
      </c>
    </row>
    <row r="129" spans="1:65" s="2" customFormat="1" ht="16.5" customHeight="1">
      <c r="A129" s="34"/>
      <c r="B129" s="35"/>
      <c r="C129" s="196" t="s">
        <v>580</v>
      </c>
      <c r="D129" s="196" t="s">
        <v>175</v>
      </c>
      <c r="E129" s="197" t="s">
        <v>581</v>
      </c>
      <c r="F129" s="198" t="s">
        <v>582</v>
      </c>
      <c r="G129" s="199" t="s">
        <v>157</v>
      </c>
      <c r="H129" s="200">
        <v>1</v>
      </c>
      <c r="I129" s="201"/>
      <c r="J129" s="202">
        <f>ROUND(I129*H129,2)</f>
        <v>0</v>
      </c>
      <c r="K129" s="198" t="s">
        <v>158</v>
      </c>
      <c r="L129" s="203"/>
      <c r="M129" s="204" t="s">
        <v>20</v>
      </c>
      <c r="N129" s="205" t="s">
        <v>47</v>
      </c>
      <c r="O129" s="64"/>
      <c r="P129" s="187">
        <f>O129*H129</f>
        <v>0</v>
      </c>
      <c r="Q129" s="187">
        <v>1.6000000000000001E-4</v>
      </c>
      <c r="R129" s="187">
        <f>Q129*H129</f>
        <v>1.6000000000000001E-4</v>
      </c>
      <c r="S129" s="187">
        <v>0</v>
      </c>
      <c r="T129" s="18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178</v>
      </c>
      <c r="AT129" s="189" t="s">
        <v>175</v>
      </c>
      <c r="AU129" s="189" t="s">
        <v>84</v>
      </c>
      <c r="AY129" s="17" t="s">
        <v>150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7" t="s">
        <v>22</v>
      </c>
      <c r="BK129" s="190">
        <f>ROUND(I129*H129,2)</f>
        <v>0</v>
      </c>
      <c r="BL129" s="17" t="s">
        <v>179</v>
      </c>
      <c r="BM129" s="189" t="s">
        <v>583</v>
      </c>
    </row>
    <row r="130" spans="1:65" s="13" customFormat="1" ht="10">
      <c r="B130" s="210"/>
      <c r="C130" s="211"/>
      <c r="D130" s="212" t="s">
        <v>377</v>
      </c>
      <c r="E130" s="213" t="s">
        <v>20</v>
      </c>
      <c r="F130" s="214" t="s">
        <v>584</v>
      </c>
      <c r="G130" s="211"/>
      <c r="H130" s="215">
        <v>1</v>
      </c>
      <c r="I130" s="216"/>
      <c r="J130" s="211"/>
      <c r="K130" s="211"/>
      <c r="L130" s="217"/>
      <c r="M130" s="218"/>
      <c r="N130" s="219"/>
      <c r="O130" s="219"/>
      <c r="P130" s="219"/>
      <c r="Q130" s="219"/>
      <c r="R130" s="219"/>
      <c r="S130" s="219"/>
      <c r="T130" s="220"/>
      <c r="AT130" s="221" t="s">
        <v>377</v>
      </c>
      <c r="AU130" s="221" t="s">
        <v>84</v>
      </c>
      <c r="AV130" s="13" t="s">
        <v>84</v>
      </c>
      <c r="AW130" s="13" t="s">
        <v>38</v>
      </c>
      <c r="AX130" s="13" t="s">
        <v>22</v>
      </c>
      <c r="AY130" s="221" t="s">
        <v>150</v>
      </c>
    </row>
    <row r="131" spans="1:65" s="2" customFormat="1" ht="16.5" customHeight="1">
      <c r="A131" s="34"/>
      <c r="B131" s="35"/>
      <c r="C131" s="196" t="s">
        <v>585</v>
      </c>
      <c r="D131" s="196" t="s">
        <v>175</v>
      </c>
      <c r="E131" s="197" t="s">
        <v>586</v>
      </c>
      <c r="F131" s="198" t="s">
        <v>587</v>
      </c>
      <c r="G131" s="199" t="s">
        <v>157</v>
      </c>
      <c r="H131" s="200">
        <v>14</v>
      </c>
      <c r="I131" s="201"/>
      <c r="J131" s="202">
        <f>ROUND(I131*H131,2)</f>
        <v>0</v>
      </c>
      <c r="K131" s="198" t="s">
        <v>192</v>
      </c>
      <c r="L131" s="203"/>
      <c r="M131" s="204" t="s">
        <v>20</v>
      </c>
      <c r="N131" s="205" t="s">
        <v>47</v>
      </c>
      <c r="O131" s="64"/>
      <c r="P131" s="187">
        <f>O131*H131</f>
        <v>0</v>
      </c>
      <c r="Q131" s="187">
        <v>5.0000000000000002E-5</v>
      </c>
      <c r="R131" s="187">
        <f>Q131*H131</f>
        <v>6.9999999999999999E-4</v>
      </c>
      <c r="S131" s="187">
        <v>0</v>
      </c>
      <c r="T131" s="18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9" t="s">
        <v>178</v>
      </c>
      <c r="AT131" s="189" t="s">
        <v>175</v>
      </c>
      <c r="AU131" s="189" t="s">
        <v>84</v>
      </c>
      <c r="AY131" s="17" t="s">
        <v>150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7" t="s">
        <v>22</v>
      </c>
      <c r="BK131" s="190">
        <f>ROUND(I131*H131,2)</f>
        <v>0</v>
      </c>
      <c r="BL131" s="17" t="s">
        <v>179</v>
      </c>
      <c r="BM131" s="189" t="s">
        <v>588</v>
      </c>
    </row>
    <row r="132" spans="1:65" s="13" customFormat="1" ht="10">
      <c r="B132" s="210"/>
      <c r="C132" s="211"/>
      <c r="D132" s="212" t="s">
        <v>377</v>
      </c>
      <c r="E132" s="213" t="s">
        <v>20</v>
      </c>
      <c r="F132" s="214" t="s">
        <v>571</v>
      </c>
      <c r="G132" s="211"/>
      <c r="H132" s="215">
        <v>1</v>
      </c>
      <c r="I132" s="216"/>
      <c r="J132" s="211"/>
      <c r="K132" s="211"/>
      <c r="L132" s="217"/>
      <c r="M132" s="218"/>
      <c r="N132" s="219"/>
      <c r="O132" s="219"/>
      <c r="P132" s="219"/>
      <c r="Q132" s="219"/>
      <c r="R132" s="219"/>
      <c r="S132" s="219"/>
      <c r="T132" s="220"/>
      <c r="AT132" s="221" t="s">
        <v>377</v>
      </c>
      <c r="AU132" s="221" t="s">
        <v>84</v>
      </c>
      <c r="AV132" s="13" t="s">
        <v>84</v>
      </c>
      <c r="AW132" s="13" t="s">
        <v>38</v>
      </c>
      <c r="AX132" s="13" t="s">
        <v>76</v>
      </c>
      <c r="AY132" s="221" t="s">
        <v>150</v>
      </c>
    </row>
    <row r="133" spans="1:65" s="13" customFormat="1" ht="10">
      <c r="B133" s="210"/>
      <c r="C133" s="211"/>
      <c r="D133" s="212" t="s">
        <v>377</v>
      </c>
      <c r="E133" s="213" t="s">
        <v>20</v>
      </c>
      <c r="F133" s="214" t="s">
        <v>562</v>
      </c>
      <c r="G133" s="211"/>
      <c r="H133" s="215">
        <v>2</v>
      </c>
      <c r="I133" s="216"/>
      <c r="J133" s="211"/>
      <c r="K133" s="211"/>
      <c r="L133" s="217"/>
      <c r="M133" s="218"/>
      <c r="N133" s="219"/>
      <c r="O133" s="219"/>
      <c r="P133" s="219"/>
      <c r="Q133" s="219"/>
      <c r="R133" s="219"/>
      <c r="S133" s="219"/>
      <c r="T133" s="220"/>
      <c r="AT133" s="221" t="s">
        <v>377</v>
      </c>
      <c r="AU133" s="221" t="s">
        <v>84</v>
      </c>
      <c r="AV133" s="13" t="s">
        <v>84</v>
      </c>
      <c r="AW133" s="13" t="s">
        <v>38</v>
      </c>
      <c r="AX133" s="13" t="s">
        <v>76</v>
      </c>
      <c r="AY133" s="221" t="s">
        <v>150</v>
      </c>
    </row>
    <row r="134" spans="1:65" s="13" customFormat="1" ht="10">
      <c r="B134" s="210"/>
      <c r="C134" s="211"/>
      <c r="D134" s="212" t="s">
        <v>377</v>
      </c>
      <c r="E134" s="213" t="s">
        <v>20</v>
      </c>
      <c r="F134" s="214" t="s">
        <v>589</v>
      </c>
      <c r="G134" s="211"/>
      <c r="H134" s="215">
        <v>5</v>
      </c>
      <c r="I134" s="216"/>
      <c r="J134" s="211"/>
      <c r="K134" s="211"/>
      <c r="L134" s="217"/>
      <c r="M134" s="218"/>
      <c r="N134" s="219"/>
      <c r="O134" s="219"/>
      <c r="P134" s="219"/>
      <c r="Q134" s="219"/>
      <c r="R134" s="219"/>
      <c r="S134" s="219"/>
      <c r="T134" s="220"/>
      <c r="AT134" s="221" t="s">
        <v>377</v>
      </c>
      <c r="AU134" s="221" t="s">
        <v>84</v>
      </c>
      <c r="AV134" s="13" t="s">
        <v>84</v>
      </c>
      <c r="AW134" s="13" t="s">
        <v>38</v>
      </c>
      <c r="AX134" s="13" t="s">
        <v>76</v>
      </c>
      <c r="AY134" s="221" t="s">
        <v>150</v>
      </c>
    </row>
    <row r="135" spans="1:65" s="13" customFormat="1" ht="10">
      <c r="B135" s="210"/>
      <c r="C135" s="211"/>
      <c r="D135" s="212" t="s">
        <v>377</v>
      </c>
      <c r="E135" s="213" t="s">
        <v>20</v>
      </c>
      <c r="F135" s="214" t="s">
        <v>573</v>
      </c>
      <c r="G135" s="211"/>
      <c r="H135" s="215">
        <v>1</v>
      </c>
      <c r="I135" s="216"/>
      <c r="J135" s="211"/>
      <c r="K135" s="211"/>
      <c r="L135" s="217"/>
      <c r="M135" s="218"/>
      <c r="N135" s="219"/>
      <c r="O135" s="219"/>
      <c r="P135" s="219"/>
      <c r="Q135" s="219"/>
      <c r="R135" s="219"/>
      <c r="S135" s="219"/>
      <c r="T135" s="220"/>
      <c r="AT135" s="221" t="s">
        <v>377</v>
      </c>
      <c r="AU135" s="221" t="s">
        <v>84</v>
      </c>
      <c r="AV135" s="13" t="s">
        <v>84</v>
      </c>
      <c r="AW135" s="13" t="s">
        <v>38</v>
      </c>
      <c r="AX135" s="13" t="s">
        <v>76</v>
      </c>
      <c r="AY135" s="221" t="s">
        <v>150</v>
      </c>
    </row>
    <row r="136" spans="1:65" s="13" customFormat="1" ht="10">
      <c r="B136" s="210"/>
      <c r="C136" s="211"/>
      <c r="D136" s="212" t="s">
        <v>377</v>
      </c>
      <c r="E136" s="213" t="s">
        <v>20</v>
      </c>
      <c r="F136" s="214" t="s">
        <v>496</v>
      </c>
      <c r="G136" s="211"/>
      <c r="H136" s="215">
        <v>1</v>
      </c>
      <c r="I136" s="216"/>
      <c r="J136" s="211"/>
      <c r="K136" s="211"/>
      <c r="L136" s="217"/>
      <c r="M136" s="218"/>
      <c r="N136" s="219"/>
      <c r="O136" s="219"/>
      <c r="P136" s="219"/>
      <c r="Q136" s="219"/>
      <c r="R136" s="219"/>
      <c r="S136" s="219"/>
      <c r="T136" s="220"/>
      <c r="AT136" s="221" t="s">
        <v>377</v>
      </c>
      <c r="AU136" s="221" t="s">
        <v>84</v>
      </c>
      <c r="AV136" s="13" t="s">
        <v>84</v>
      </c>
      <c r="AW136" s="13" t="s">
        <v>38</v>
      </c>
      <c r="AX136" s="13" t="s">
        <v>76</v>
      </c>
      <c r="AY136" s="221" t="s">
        <v>150</v>
      </c>
    </row>
    <row r="137" spans="1:65" s="13" customFormat="1" ht="10">
      <c r="B137" s="210"/>
      <c r="C137" s="211"/>
      <c r="D137" s="212" t="s">
        <v>377</v>
      </c>
      <c r="E137" s="213" t="s">
        <v>20</v>
      </c>
      <c r="F137" s="214" t="s">
        <v>574</v>
      </c>
      <c r="G137" s="211"/>
      <c r="H137" s="215">
        <v>2</v>
      </c>
      <c r="I137" s="216"/>
      <c r="J137" s="211"/>
      <c r="K137" s="211"/>
      <c r="L137" s="217"/>
      <c r="M137" s="218"/>
      <c r="N137" s="219"/>
      <c r="O137" s="219"/>
      <c r="P137" s="219"/>
      <c r="Q137" s="219"/>
      <c r="R137" s="219"/>
      <c r="S137" s="219"/>
      <c r="T137" s="220"/>
      <c r="AT137" s="221" t="s">
        <v>377</v>
      </c>
      <c r="AU137" s="221" t="s">
        <v>84</v>
      </c>
      <c r="AV137" s="13" t="s">
        <v>84</v>
      </c>
      <c r="AW137" s="13" t="s">
        <v>38</v>
      </c>
      <c r="AX137" s="13" t="s">
        <v>76</v>
      </c>
      <c r="AY137" s="221" t="s">
        <v>150</v>
      </c>
    </row>
    <row r="138" spans="1:65" s="13" customFormat="1" ht="10">
      <c r="B138" s="210"/>
      <c r="C138" s="211"/>
      <c r="D138" s="212" t="s">
        <v>377</v>
      </c>
      <c r="E138" s="213" t="s">
        <v>20</v>
      </c>
      <c r="F138" s="214" t="s">
        <v>575</v>
      </c>
      <c r="G138" s="211"/>
      <c r="H138" s="215">
        <v>2</v>
      </c>
      <c r="I138" s="216"/>
      <c r="J138" s="211"/>
      <c r="K138" s="211"/>
      <c r="L138" s="217"/>
      <c r="M138" s="218"/>
      <c r="N138" s="219"/>
      <c r="O138" s="219"/>
      <c r="P138" s="219"/>
      <c r="Q138" s="219"/>
      <c r="R138" s="219"/>
      <c r="S138" s="219"/>
      <c r="T138" s="220"/>
      <c r="AT138" s="221" t="s">
        <v>377</v>
      </c>
      <c r="AU138" s="221" t="s">
        <v>84</v>
      </c>
      <c r="AV138" s="13" t="s">
        <v>84</v>
      </c>
      <c r="AW138" s="13" t="s">
        <v>38</v>
      </c>
      <c r="AX138" s="13" t="s">
        <v>76</v>
      </c>
      <c r="AY138" s="221" t="s">
        <v>150</v>
      </c>
    </row>
    <row r="139" spans="1:65" s="14" customFormat="1" ht="10">
      <c r="B139" s="222"/>
      <c r="C139" s="223"/>
      <c r="D139" s="212" t="s">
        <v>377</v>
      </c>
      <c r="E139" s="224" t="s">
        <v>20</v>
      </c>
      <c r="F139" s="225" t="s">
        <v>381</v>
      </c>
      <c r="G139" s="223"/>
      <c r="H139" s="226">
        <v>14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AT139" s="232" t="s">
        <v>377</v>
      </c>
      <c r="AU139" s="232" t="s">
        <v>84</v>
      </c>
      <c r="AV139" s="14" t="s">
        <v>282</v>
      </c>
      <c r="AW139" s="14" t="s">
        <v>38</v>
      </c>
      <c r="AX139" s="14" t="s">
        <v>22</v>
      </c>
      <c r="AY139" s="232" t="s">
        <v>150</v>
      </c>
    </row>
    <row r="140" spans="1:65" s="2" customFormat="1" ht="16.5" customHeight="1">
      <c r="A140" s="34"/>
      <c r="B140" s="35"/>
      <c r="C140" s="196" t="s">
        <v>590</v>
      </c>
      <c r="D140" s="196" t="s">
        <v>175</v>
      </c>
      <c r="E140" s="197" t="s">
        <v>591</v>
      </c>
      <c r="F140" s="198" t="s">
        <v>592</v>
      </c>
      <c r="G140" s="199" t="s">
        <v>157</v>
      </c>
      <c r="H140" s="200">
        <v>4</v>
      </c>
      <c r="I140" s="201"/>
      <c r="J140" s="202">
        <f>ROUND(I140*H140,2)</f>
        <v>0</v>
      </c>
      <c r="K140" s="198" t="s">
        <v>192</v>
      </c>
      <c r="L140" s="203"/>
      <c r="M140" s="204" t="s">
        <v>20</v>
      </c>
      <c r="N140" s="205" t="s">
        <v>47</v>
      </c>
      <c r="O140" s="64"/>
      <c r="P140" s="187">
        <f>O140*H140</f>
        <v>0</v>
      </c>
      <c r="Q140" s="187">
        <v>5.0000000000000002E-5</v>
      </c>
      <c r="R140" s="187">
        <f>Q140*H140</f>
        <v>2.0000000000000001E-4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178</v>
      </c>
      <c r="AT140" s="189" t="s">
        <v>175</v>
      </c>
      <c r="AU140" s="189" t="s">
        <v>84</v>
      </c>
      <c r="AY140" s="17" t="s">
        <v>150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7" t="s">
        <v>22</v>
      </c>
      <c r="BK140" s="190">
        <f>ROUND(I140*H140,2)</f>
        <v>0</v>
      </c>
      <c r="BL140" s="17" t="s">
        <v>179</v>
      </c>
      <c r="BM140" s="189" t="s">
        <v>593</v>
      </c>
    </row>
    <row r="141" spans="1:65" s="13" customFormat="1" ht="10">
      <c r="B141" s="210"/>
      <c r="C141" s="211"/>
      <c r="D141" s="212" t="s">
        <v>377</v>
      </c>
      <c r="E141" s="213" t="s">
        <v>20</v>
      </c>
      <c r="F141" s="214" t="s">
        <v>594</v>
      </c>
      <c r="G141" s="211"/>
      <c r="H141" s="215">
        <v>2</v>
      </c>
      <c r="I141" s="216"/>
      <c r="J141" s="211"/>
      <c r="K141" s="211"/>
      <c r="L141" s="217"/>
      <c r="M141" s="218"/>
      <c r="N141" s="219"/>
      <c r="O141" s="219"/>
      <c r="P141" s="219"/>
      <c r="Q141" s="219"/>
      <c r="R141" s="219"/>
      <c r="S141" s="219"/>
      <c r="T141" s="220"/>
      <c r="AT141" s="221" t="s">
        <v>377</v>
      </c>
      <c r="AU141" s="221" t="s">
        <v>84</v>
      </c>
      <c r="AV141" s="13" t="s">
        <v>84</v>
      </c>
      <c r="AW141" s="13" t="s">
        <v>38</v>
      </c>
      <c r="AX141" s="13" t="s">
        <v>76</v>
      </c>
      <c r="AY141" s="221" t="s">
        <v>150</v>
      </c>
    </row>
    <row r="142" spans="1:65" s="13" customFormat="1" ht="10">
      <c r="B142" s="210"/>
      <c r="C142" s="211"/>
      <c r="D142" s="212" t="s">
        <v>377</v>
      </c>
      <c r="E142" s="213" t="s">
        <v>20</v>
      </c>
      <c r="F142" s="214" t="s">
        <v>560</v>
      </c>
      <c r="G142" s="211"/>
      <c r="H142" s="215">
        <v>2</v>
      </c>
      <c r="I142" s="216"/>
      <c r="J142" s="211"/>
      <c r="K142" s="211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377</v>
      </c>
      <c r="AU142" s="221" t="s">
        <v>84</v>
      </c>
      <c r="AV142" s="13" t="s">
        <v>84</v>
      </c>
      <c r="AW142" s="13" t="s">
        <v>38</v>
      </c>
      <c r="AX142" s="13" t="s">
        <v>76</v>
      </c>
      <c r="AY142" s="221" t="s">
        <v>150</v>
      </c>
    </row>
    <row r="143" spans="1:65" s="14" customFormat="1" ht="10">
      <c r="B143" s="222"/>
      <c r="C143" s="223"/>
      <c r="D143" s="212" t="s">
        <v>377</v>
      </c>
      <c r="E143" s="224" t="s">
        <v>20</v>
      </c>
      <c r="F143" s="225" t="s">
        <v>381</v>
      </c>
      <c r="G143" s="223"/>
      <c r="H143" s="226">
        <v>4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AT143" s="232" t="s">
        <v>377</v>
      </c>
      <c r="AU143" s="232" t="s">
        <v>84</v>
      </c>
      <c r="AV143" s="14" t="s">
        <v>282</v>
      </c>
      <c r="AW143" s="14" t="s">
        <v>38</v>
      </c>
      <c r="AX143" s="14" t="s">
        <v>22</v>
      </c>
      <c r="AY143" s="232" t="s">
        <v>150</v>
      </c>
    </row>
    <row r="144" spans="1:65" s="2" customFormat="1" ht="16.5" customHeight="1">
      <c r="A144" s="34"/>
      <c r="B144" s="35"/>
      <c r="C144" s="196" t="s">
        <v>595</v>
      </c>
      <c r="D144" s="196" t="s">
        <v>175</v>
      </c>
      <c r="E144" s="197" t="s">
        <v>596</v>
      </c>
      <c r="F144" s="198" t="s">
        <v>597</v>
      </c>
      <c r="G144" s="199" t="s">
        <v>157</v>
      </c>
      <c r="H144" s="200">
        <v>1</v>
      </c>
      <c r="I144" s="201"/>
      <c r="J144" s="202">
        <f>ROUND(I144*H144,2)</f>
        <v>0</v>
      </c>
      <c r="K144" s="198" t="s">
        <v>192</v>
      </c>
      <c r="L144" s="203"/>
      <c r="M144" s="204" t="s">
        <v>20</v>
      </c>
      <c r="N144" s="205" t="s">
        <v>47</v>
      </c>
      <c r="O144" s="64"/>
      <c r="P144" s="187">
        <f>O144*H144</f>
        <v>0</v>
      </c>
      <c r="Q144" s="187">
        <v>5.0000000000000002E-5</v>
      </c>
      <c r="R144" s="187">
        <f>Q144*H144</f>
        <v>5.0000000000000002E-5</v>
      </c>
      <c r="S144" s="187">
        <v>0</v>
      </c>
      <c r="T144" s="18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9" t="s">
        <v>178</v>
      </c>
      <c r="AT144" s="189" t="s">
        <v>175</v>
      </c>
      <c r="AU144" s="189" t="s">
        <v>84</v>
      </c>
      <c r="AY144" s="17" t="s">
        <v>150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7" t="s">
        <v>22</v>
      </c>
      <c r="BK144" s="190">
        <f>ROUND(I144*H144,2)</f>
        <v>0</v>
      </c>
      <c r="BL144" s="17" t="s">
        <v>179</v>
      </c>
      <c r="BM144" s="189" t="s">
        <v>598</v>
      </c>
    </row>
    <row r="145" spans="1:65" s="13" customFormat="1" ht="10">
      <c r="B145" s="210"/>
      <c r="C145" s="211"/>
      <c r="D145" s="212" t="s">
        <v>377</v>
      </c>
      <c r="E145" s="213" t="s">
        <v>20</v>
      </c>
      <c r="F145" s="214" t="s">
        <v>584</v>
      </c>
      <c r="G145" s="211"/>
      <c r="H145" s="215">
        <v>1</v>
      </c>
      <c r="I145" s="216"/>
      <c r="J145" s="211"/>
      <c r="K145" s="211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377</v>
      </c>
      <c r="AU145" s="221" t="s">
        <v>84</v>
      </c>
      <c r="AV145" s="13" t="s">
        <v>84</v>
      </c>
      <c r="AW145" s="13" t="s">
        <v>38</v>
      </c>
      <c r="AX145" s="13" t="s">
        <v>22</v>
      </c>
      <c r="AY145" s="221" t="s">
        <v>150</v>
      </c>
    </row>
    <row r="146" spans="1:65" s="2" customFormat="1" ht="16.5" customHeight="1">
      <c r="A146" s="34"/>
      <c r="B146" s="35"/>
      <c r="C146" s="196" t="s">
        <v>599</v>
      </c>
      <c r="D146" s="196" t="s">
        <v>175</v>
      </c>
      <c r="E146" s="197" t="s">
        <v>600</v>
      </c>
      <c r="F146" s="198" t="s">
        <v>601</v>
      </c>
      <c r="G146" s="199" t="s">
        <v>157</v>
      </c>
      <c r="H146" s="200">
        <v>1</v>
      </c>
      <c r="I146" s="201"/>
      <c r="J146" s="202">
        <f>ROUND(I146*H146,2)</f>
        <v>0</v>
      </c>
      <c r="K146" s="198" t="s">
        <v>192</v>
      </c>
      <c r="L146" s="203"/>
      <c r="M146" s="204" t="s">
        <v>20</v>
      </c>
      <c r="N146" s="205" t="s">
        <v>47</v>
      </c>
      <c r="O146" s="64"/>
      <c r="P146" s="187">
        <f>O146*H146</f>
        <v>0</v>
      </c>
      <c r="Q146" s="187">
        <v>5.0000000000000002E-5</v>
      </c>
      <c r="R146" s="187">
        <f>Q146*H146</f>
        <v>5.0000000000000002E-5</v>
      </c>
      <c r="S146" s="187">
        <v>0</v>
      </c>
      <c r="T146" s="18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178</v>
      </c>
      <c r="AT146" s="189" t="s">
        <v>175</v>
      </c>
      <c r="AU146" s="189" t="s">
        <v>84</v>
      </c>
      <c r="AY146" s="17" t="s">
        <v>150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22</v>
      </c>
      <c r="BK146" s="190">
        <f>ROUND(I146*H146,2)</f>
        <v>0</v>
      </c>
      <c r="BL146" s="17" t="s">
        <v>179</v>
      </c>
      <c r="BM146" s="189" t="s">
        <v>602</v>
      </c>
    </row>
    <row r="147" spans="1:65" s="13" customFormat="1" ht="10">
      <c r="B147" s="210"/>
      <c r="C147" s="211"/>
      <c r="D147" s="212" t="s">
        <v>377</v>
      </c>
      <c r="E147" s="213" t="s">
        <v>20</v>
      </c>
      <c r="F147" s="214" t="s">
        <v>603</v>
      </c>
      <c r="G147" s="211"/>
      <c r="H147" s="215">
        <v>1</v>
      </c>
      <c r="I147" s="216"/>
      <c r="J147" s="211"/>
      <c r="K147" s="211"/>
      <c r="L147" s="217"/>
      <c r="M147" s="218"/>
      <c r="N147" s="219"/>
      <c r="O147" s="219"/>
      <c r="P147" s="219"/>
      <c r="Q147" s="219"/>
      <c r="R147" s="219"/>
      <c r="S147" s="219"/>
      <c r="T147" s="220"/>
      <c r="AT147" s="221" t="s">
        <v>377</v>
      </c>
      <c r="AU147" s="221" t="s">
        <v>84</v>
      </c>
      <c r="AV147" s="13" t="s">
        <v>84</v>
      </c>
      <c r="AW147" s="13" t="s">
        <v>38</v>
      </c>
      <c r="AX147" s="13" t="s">
        <v>22</v>
      </c>
      <c r="AY147" s="221" t="s">
        <v>150</v>
      </c>
    </row>
    <row r="148" spans="1:65" s="2" customFormat="1" ht="16.5" customHeight="1">
      <c r="A148" s="34"/>
      <c r="B148" s="35"/>
      <c r="C148" s="196" t="s">
        <v>604</v>
      </c>
      <c r="D148" s="196" t="s">
        <v>175</v>
      </c>
      <c r="E148" s="197" t="s">
        <v>605</v>
      </c>
      <c r="F148" s="198" t="s">
        <v>606</v>
      </c>
      <c r="G148" s="199" t="s">
        <v>157</v>
      </c>
      <c r="H148" s="200">
        <v>18</v>
      </c>
      <c r="I148" s="201"/>
      <c r="J148" s="202">
        <f>ROUND(I148*H148,2)</f>
        <v>0</v>
      </c>
      <c r="K148" s="198" t="s">
        <v>158</v>
      </c>
      <c r="L148" s="203"/>
      <c r="M148" s="204" t="s">
        <v>20</v>
      </c>
      <c r="N148" s="205" t="s">
        <v>47</v>
      </c>
      <c r="O148" s="64"/>
      <c r="P148" s="187">
        <f>O148*H148</f>
        <v>0</v>
      </c>
      <c r="Q148" s="187">
        <v>3.0000000000000001E-5</v>
      </c>
      <c r="R148" s="187">
        <f>Q148*H148</f>
        <v>5.4000000000000001E-4</v>
      </c>
      <c r="S148" s="187">
        <v>0</v>
      </c>
      <c r="T148" s="18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9" t="s">
        <v>178</v>
      </c>
      <c r="AT148" s="189" t="s">
        <v>175</v>
      </c>
      <c r="AU148" s="189" t="s">
        <v>84</v>
      </c>
      <c r="AY148" s="17" t="s">
        <v>150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7" t="s">
        <v>22</v>
      </c>
      <c r="BK148" s="190">
        <f>ROUND(I148*H148,2)</f>
        <v>0</v>
      </c>
      <c r="BL148" s="17" t="s">
        <v>179</v>
      </c>
      <c r="BM148" s="189" t="s">
        <v>607</v>
      </c>
    </row>
    <row r="149" spans="1:65" s="13" customFormat="1" ht="10">
      <c r="B149" s="210"/>
      <c r="C149" s="211"/>
      <c r="D149" s="212" t="s">
        <v>377</v>
      </c>
      <c r="E149" s="213" t="s">
        <v>20</v>
      </c>
      <c r="F149" s="214" t="s">
        <v>571</v>
      </c>
      <c r="G149" s="211"/>
      <c r="H149" s="215">
        <v>1</v>
      </c>
      <c r="I149" s="216"/>
      <c r="J149" s="211"/>
      <c r="K149" s="211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377</v>
      </c>
      <c r="AU149" s="221" t="s">
        <v>84</v>
      </c>
      <c r="AV149" s="13" t="s">
        <v>84</v>
      </c>
      <c r="AW149" s="13" t="s">
        <v>38</v>
      </c>
      <c r="AX149" s="13" t="s">
        <v>76</v>
      </c>
      <c r="AY149" s="221" t="s">
        <v>150</v>
      </c>
    </row>
    <row r="150" spans="1:65" s="13" customFormat="1" ht="10">
      <c r="B150" s="210"/>
      <c r="C150" s="211"/>
      <c r="D150" s="212" t="s">
        <v>377</v>
      </c>
      <c r="E150" s="213" t="s">
        <v>20</v>
      </c>
      <c r="F150" s="214" t="s">
        <v>562</v>
      </c>
      <c r="G150" s="211"/>
      <c r="H150" s="215">
        <v>2</v>
      </c>
      <c r="I150" s="216"/>
      <c r="J150" s="211"/>
      <c r="K150" s="211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377</v>
      </c>
      <c r="AU150" s="221" t="s">
        <v>84</v>
      </c>
      <c r="AV150" s="13" t="s">
        <v>84</v>
      </c>
      <c r="AW150" s="13" t="s">
        <v>38</v>
      </c>
      <c r="AX150" s="13" t="s">
        <v>76</v>
      </c>
      <c r="AY150" s="221" t="s">
        <v>150</v>
      </c>
    </row>
    <row r="151" spans="1:65" s="13" customFormat="1" ht="10">
      <c r="B151" s="210"/>
      <c r="C151" s="211"/>
      <c r="D151" s="212" t="s">
        <v>377</v>
      </c>
      <c r="E151" s="213" t="s">
        <v>20</v>
      </c>
      <c r="F151" s="214" t="s">
        <v>608</v>
      </c>
      <c r="G151" s="211"/>
      <c r="H151" s="215">
        <v>7</v>
      </c>
      <c r="I151" s="216"/>
      <c r="J151" s="211"/>
      <c r="K151" s="211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377</v>
      </c>
      <c r="AU151" s="221" t="s">
        <v>84</v>
      </c>
      <c r="AV151" s="13" t="s">
        <v>84</v>
      </c>
      <c r="AW151" s="13" t="s">
        <v>38</v>
      </c>
      <c r="AX151" s="13" t="s">
        <v>76</v>
      </c>
      <c r="AY151" s="221" t="s">
        <v>150</v>
      </c>
    </row>
    <row r="152" spans="1:65" s="13" customFormat="1" ht="10">
      <c r="B152" s="210"/>
      <c r="C152" s="211"/>
      <c r="D152" s="212" t="s">
        <v>377</v>
      </c>
      <c r="E152" s="213" t="s">
        <v>20</v>
      </c>
      <c r="F152" s="214" t="s">
        <v>609</v>
      </c>
      <c r="G152" s="211"/>
      <c r="H152" s="215">
        <v>3</v>
      </c>
      <c r="I152" s="216"/>
      <c r="J152" s="211"/>
      <c r="K152" s="211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377</v>
      </c>
      <c r="AU152" s="221" t="s">
        <v>84</v>
      </c>
      <c r="AV152" s="13" t="s">
        <v>84</v>
      </c>
      <c r="AW152" s="13" t="s">
        <v>38</v>
      </c>
      <c r="AX152" s="13" t="s">
        <v>76</v>
      </c>
      <c r="AY152" s="221" t="s">
        <v>150</v>
      </c>
    </row>
    <row r="153" spans="1:65" s="13" customFormat="1" ht="10">
      <c r="B153" s="210"/>
      <c r="C153" s="211"/>
      <c r="D153" s="212" t="s">
        <v>377</v>
      </c>
      <c r="E153" s="213" t="s">
        <v>20</v>
      </c>
      <c r="F153" s="214" t="s">
        <v>496</v>
      </c>
      <c r="G153" s="211"/>
      <c r="H153" s="215">
        <v>1</v>
      </c>
      <c r="I153" s="216"/>
      <c r="J153" s="211"/>
      <c r="K153" s="211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377</v>
      </c>
      <c r="AU153" s="221" t="s">
        <v>84</v>
      </c>
      <c r="AV153" s="13" t="s">
        <v>84</v>
      </c>
      <c r="AW153" s="13" t="s">
        <v>38</v>
      </c>
      <c r="AX153" s="13" t="s">
        <v>76</v>
      </c>
      <c r="AY153" s="221" t="s">
        <v>150</v>
      </c>
    </row>
    <row r="154" spans="1:65" s="13" customFormat="1" ht="10">
      <c r="B154" s="210"/>
      <c r="C154" s="211"/>
      <c r="D154" s="212" t="s">
        <v>377</v>
      </c>
      <c r="E154" s="213" t="s">
        <v>20</v>
      </c>
      <c r="F154" s="214" t="s">
        <v>574</v>
      </c>
      <c r="G154" s="211"/>
      <c r="H154" s="215">
        <v>2</v>
      </c>
      <c r="I154" s="216"/>
      <c r="J154" s="211"/>
      <c r="K154" s="211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377</v>
      </c>
      <c r="AU154" s="221" t="s">
        <v>84</v>
      </c>
      <c r="AV154" s="13" t="s">
        <v>84</v>
      </c>
      <c r="AW154" s="13" t="s">
        <v>38</v>
      </c>
      <c r="AX154" s="13" t="s">
        <v>76</v>
      </c>
      <c r="AY154" s="221" t="s">
        <v>150</v>
      </c>
    </row>
    <row r="155" spans="1:65" s="13" customFormat="1" ht="10">
      <c r="B155" s="210"/>
      <c r="C155" s="211"/>
      <c r="D155" s="212" t="s">
        <v>377</v>
      </c>
      <c r="E155" s="213" t="s">
        <v>20</v>
      </c>
      <c r="F155" s="214" t="s">
        <v>575</v>
      </c>
      <c r="G155" s="211"/>
      <c r="H155" s="215">
        <v>2</v>
      </c>
      <c r="I155" s="216"/>
      <c r="J155" s="211"/>
      <c r="K155" s="211"/>
      <c r="L155" s="217"/>
      <c r="M155" s="218"/>
      <c r="N155" s="219"/>
      <c r="O155" s="219"/>
      <c r="P155" s="219"/>
      <c r="Q155" s="219"/>
      <c r="R155" s="219"/>
      <c r="S155" s="219"/>
      <c r="T155" s="220"/>
      <c r="AT155" s="221" t="s">
        <v>377</v>
      </c>
      <c r="AU155" s="221" t="s">
        <v>84</v>
      </c>
      <c r="AV155" s="13" t="s">
        <v>84</v>
      </c>
      <c r="AW155" s="13" t="s">
        <v>38</v>
      </c>
      <c r="AX155" s="13" t="s">
        <v>76</v>
      </c>
      <c r="AY155" s="221" t="s">
        <v>150</v>
      </c>
    </row>
    <row r="156" spans="1:65" s="14" customFormat="1" ht="10">
      <c r="B156" s="222"/>
      <c r="C156" s="223"/>
      <c r="D156" s="212" t="s">
        <v>377</v>
      </c>
      <c r="E156" s="224" t="s">
        <v>20</v>
      </c>
      <c r="F156" s="225" t="s">
        <v>381</v>
      </c>
      <c r="G156" s="223"/>
      <c r="H156" s="226">
        <v>18</v>
      </c>
      <c r="I156" s="227"/>
      <c r="J156" s="223"/>
      <c r="K156" s="223"/>
      <c r="L156" s="228"/>
      <c r="M156" s="229"/>
      <c r="N156" s="230"/>
      <c r="O156" s="230"/>
      <c r="P156" s="230"/>
      <c r="Q156" s="230"/>
      <c r="R156" s="230"/>
      <c r="S156" s="230"/>
      <c r="T156" s="231"/>
      <c r="AT156" s="232" t="s">
        <v>377</v>
      </c>
      <c r="AU156" s="232" t="s">
        <v>84</v>
      </c>
      <c r="AV156" s="14" t="s">
        <v>282</v>
      </c>
      <c r="AW156" s="14" t="s">
        <v>38</v>
      </c>
      <c r="AX156" s="14" t="s">
        <v>22</v>
      </c>
      <c r="AY156" s="232" t="s">
        <v>150</v>
      </c>
    </row>
    <row r="157" spans="1:65" s="2" customFormat="1" ht="16.5" customHeight="1">
      <c r="A157" s="34"/>
      <c r="B157" s="35"/>
      <c r="C157" s="196" t="s">
        <v>610</v>
      </c>
      <c r="D157" s="196" t="s">
        <v>175</v>
      </c>
      <c r="E157" s="197" t="s">
        <v>611</v>
      </c>
      <c r="F157" s="198" t="s">
        <v>612</v>
      </c>
      <c r="G157" s="199" t="s">
        <v>157</v>
      </c>
      <c r="H157" s="200">
        <v>1</v>
      </c>
      <c r="I157" s="201"/>
      <c r="J157" s="202">
        <f>ROUND(I157*H157,2)</f>
        <v>0</v>
      </c>
      <c r="K157" s="198" t="s">
        <v>158</v>
      </c>
      <c r="L157" s="203"/>
      <c r="M157" s="204" t="s">
        <v>20</v>
      </c>
      <c r="N157" s="205" t="s">
        <v>47</v>
      </c>
      <c r="O157" s="64"/>
      <c r="P157" s="187">
        <f>O157*H157</f>
        <v>0</v>
      </c>
      <c r="Q157" s="187">
        <v>3.0000000000000001E-5</v>
      </c>
      <c r="R157" s="187">
        <f>Q157*H157</f>
        <v>3.0000000000000001E-5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178</v>
      </c>
      <c r="AT157" s="189" t="s">
        <v>175</v>
      </c>
      <c r="AU157" s="189" t="s">
        <v>84</v>
      </c>
      <c r="AY157" s="17" t="s">
        <v>150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7" t="s">
        <v>22</v>
      </c>
      <c r="BK157" s="190">
        <f>ROUND(I157*H157,2)</f>
        <v>0</v>
      </c>
      <c r="BL157" s="17" t="s">
        <v>179</v>
      </c>
      <c r="BM157" s="189" t="s">
        <v>613</v>
      </c>
    </row>
    <row r="158" spans="1:65" s="13" customFormat="1" ht="10">
      <c r="B158" s="210"/>
      <c r="C158" s="211"/>
      <c r="D158" s="212" t="s">
        <v>377</v>
      </c>
      <c r="E158" s="213" t="s">
        <v>20</v>
      </c>
      <c r="F158" s="214" t="s">
        <v>584</v>
      </c>
      <c r="G158" s="211"/>
      <c r="H158" s="215">
        <v>1</v>
      </c>
      <c r="I158" s="216"/>
      <c r="J158" s="211"/>
      <c r="K158" s="211"/>
      <c r="L158" s="217"/>
      <c r="M158" s="218"/>
      <c r="N158" s="219"/>
      <c r="O158" s="219"/>
      <c r="P158" s="219"/>
      <c r="Q158" s="219"/>
      <c r="R158" s="219"/>
      <c r="S158" s="219"/>
      <c r="T158" s="220"/>
      <c r="AT158" s="221" t="s">
        <v>377</v>
      </c>
      <c r="AU158" s="221" t="s">
        <v>84</v>
      </c>
      <c r="AV158" s="13" t="s">
        <v>84</v>
      </c>
      <c r="AW158" s="13" t="s">
        <v>38</v>
      </c>
      <c r="AX158" s="13" t="s">
        <v>22</v>
      </c>
      <c r="AY158" s="221" t="s">
        <v>150</v>
      </c>
    </row>
    <row r="159" spans="1:65" s="2" customFormat="1" ht="16.5" customHeight="1">
      <c r="A159" s="34"/>
      <c r="B159" s="35"/>
      <c r="C159" s="196" t="s">
        <v>614</v>
      </c>
      <c r="D159" s="196" t="s">
        <v>175</v>
      </c>
      <c r="E159" s="197" t="s">
        <v>615</v>
      </c>
      <c r="F159" s="198" t="s">
        <v>616</v>
      </c>
      <c r="G159" s="199" t="s">
        <v>157</v>
      </c>
      <c r="H159" s="200">
        <v>1</v>
      </c>
      <c r="I159" s="201"/>
      <c r="J159" s="202">
        <f>ROUND(I159*H159,2)</f>
        <v>0</v>
      </c>
      <c r="K159" s="198" t="s">
        <v>20</v>
      </c>
      <c r="L159" s="203"/>
      <c r="M159" s="204" t="s">
        <v>20</v>
      </c>
      <c r="N159" s="205" t="s">
        <v>47</v>
      </c>
      <c r="O159" s="64"/>
      <c r="P159" s="187">
        <f>O159*H159</f>
        <v>0</v>
      </c>
      <c r="Q159" s="187">
        <v>1.2E-4</v>
      </c>
      <c r="R159" s="187">
        <f>Q159*H159</f>
        <v>1.2E-4</v>
      </c>
      <c r="S159" s="187">
        <v>0</v>
      </c>
      <c r="T159" s="18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178</v>
      </c>
      <c r="AT159" s="189" t="s">
        <v>175</v>
      </c>
      <c r="AU159" s="189" t="s">
        <v>84</v>
      </c>
      <c r="AY159" s="17" t="s">
        <v>150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7" t="s">
        <v>22</v>
      </c>
      <c r="BK159" s="190">
        <f>ROUND(I159*H159,2)</f>
        <v>0</v>
      </c>
      <c r="BL159" s="17" t="s">
        <v>179</v>
      </c>
      <c r="BM159" s="189" t="s">
        <v>617</v>
      </c>
    </row>
    <row r="160" spans="1:65" s="13" customFormat="1" ht="10">
      <c r="B160" s="210"/>
      <c r="C160" s="211"/>
      <c r="D160" s="212" t="s">
        <v>377</v>
      </c>
      <c r="E160" s="213" t="s">
        <v>20</v>
      </c>
      <c r="F160" s="214" t="s">
        <v>603</v>
      </c>
      <c r="G160" s="211"/>
      <c r="H160" s="215">
        <v>1</v>
      </c>
      <c r="I160" s="216"/>
      <c r="J160" s="211"/>
      <c r="K160" s="211"/>
      <c r="L160" s="217"/>
      <c r="M160" s="218"/>
      <c r="N160" s="219"/>
      <c r="O160" s="219"/>
      <c r="P160" s="219"/>
      <c r="Q160" s="219"/>
      <c r="R160" s="219"/>
      <c r="S160" s="219"/>
      <c r="T160" s="220"/>
      <c r="AT160" s="221" t="s">
        <v>377</v>
      </c>
      <c r="AU160" s="221" t="s">
        <v>84</v>
      </c>
      <c r="AV160" s="13" t="s">
        <v>84</v>
      </c>
      <c r="AW160" s="13" t="s">
        <v>38</v>
      </c>
      <c r="AX160" s="13" t="s">
        <v>22</v>
      </c>
      <c r="AY160" s="221" t="s">
        <v>150</v>
      </c>
    </row>
    <row r="161" spans="1:65" s="2" customFormat="1" ht="21.75" customHeight="1">
      <c r="A161" s="34"/>
      <c r="B161" s="35"/>
      <c r="C161" s="196" t="s">
        <v>618</v>
      </c>
      <c r="D161" s="196" t="s">
        <v>175</v>
      </c>
      <c r="E161" s="197" t="s">
        <v>619</v>
      </c>
      <c r="F161" s="198" t="s">
        <v>620</v>
      </c>
      <c r="G161" s="199" t="s">
        <v>157</v>
      </c>
      <c r="H161" s="200">
        <v>1</v>
      </c>
      <c r="I161" s="201"/>
      <c r="J161" s="202">
        <f>ROUND(I161*H161,2)</f>
        <v>0</v>
      </c>
      <c r="K161" s="198" t="s">
        <v>158</v>
      </c>
      <c r="L161" s="203"/>
      <c r="M161" s="204" t="s">
        <v>20</v>
      </c>
      <c r="N161" s="205" t="s">
        <v>47</v>
      </c>
      <c r="O161" s="64"/>
      <c r="P161" s="187">
        <f>O161*H161</f>
        <v>0</v>
      </c>
      <c r="Q161" s="187">
        <v>3.8999999999999999E-4</v>
      </c>
      <c r="R161" s="187">
        <f>Q161*H161</f>
        <v>3.8999999999999999E-4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178</v>
      </c>
      <c r="AT161" s="189" t="s">
        <v>175</v>
      </c>
      <c r="AU161" s="189" t="s">
        <v>84</v>
      </c>
      <c r="AY161" s="17" t="s">
        <v>150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22</v>
      </c>
      <c r="BK161" s="190">
        <f>ROUND(I161*H161,2)</f>
        <v>0</v>
      </c>
      <c r="BL161" s="17" t="s">
        <v>179</v>
      </c>
      <c r="BM161" s="189" t="s">
        <v>621</v>
      </c>
    </row>
    <row r="162" spans="1:65" s="13" customFormat="1" ht="10">
      <c r="B162" s="210"/>
      <c r="C162" s="211"/>
      <c r="D162" s="212" t="s">
        <v>377</v>
      </c>
      <c r="E162" s="213" t="s">
        <v>20</v>
      </c>
      <c r="F162" s="214" t="s">
        <v>622</v>
      </c>
      <c r="G162" s="211"/>
      <c r="H162" s="215">
        <v>1</v>
      </c>
      <c r="I162" s="216"/>
      <c r="J162" s="211"/>
      <c r="K162" s="211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377</v>
      </c>
      <c r="AU162" s="221" t="s">
        <v>84</v>
      </c>
      <c r="AV162" s="13" t="s">
        <v>84</v>
      </c>
      <c r="AW162" s="13" t="s">
        <v>38</v>
      </c>
      <c r="AX162" s="13" t="s">
        <v>22</v>
      </c>
      <c r="AY162" s="221" t="s">
        <v>150</v>
      </c>
    </row>
    <row r="163" spans="1:65" s="2" customFormat="1" ht="16.5" customHeight="1">
      <c r="A163" s="34"/>
      <c r="B163" s="35"/>
      <c r="C163" s="196" t="s">
        <v>623</v>
      </c>
      <c r="D163" s="196" t="s">
        <v>175</v>
      </c>
      <c r="E163" s="197" t="s">
        <v>624</v>
      </c>
      <c r="F163" s="198" t="s">
        <v>625</v>
      </c>
      <c r="G163" s="199" t="s">
        <v>157</v>
      </c>
      <c r="H163" s="200">
        <v>28</v>
      </c>
      <c r="I163" s="201"/>
      <c r="J163" s="202">
        <f>ROUND(I163*H163,2)</f>
        <v>0</v>
      </c>
      <c r="K163" s="198" t="s">
        <v>158</v>
      </c>
      <c r="L163" s="203"/>
      <c r="M163" s="204" t="s">
        <v>20</v>
      </c>
      <c r="N163" s="205" t="s">
        <v>47</v>
      </c>
      <c r="O163" s="64"/>
      <c r="P163" s="187">
        <f>O163*H163</f>
        <v>0</v>
      </c>
      <c r="Q163" s="187">
        <v>1.0000000000000001E-5</v>
      </c>
      <c r="R163" s="187">
        <f>Q163*H163</f>
        <v>2.8000000000000003E-4</v>
      </c>
      <c r="S163" s="187">
        <v>0</v>
      </c>
      <c r="T163" s="18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9" t="s">
        <v>178</v>
      </c>
      <c r="AT163" s="189" t="s">
        <v>175</v>
      </c>
      <c r="AU163" s="189" t="s">
        <v>84</v>
      </c>
      <c r="AY163" s="17" t="s">
        <v>150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7" t="s">
        <v>22</v>
      </c>
      <c r="BK163" s="190">
        <f>ROUND(I163*H163,2)</f>
        <v>0</v>
      </c>
      <c r="BL163" s="17" t="s">
        <v>179</v>
      </c>
      <c r="BM163" s="189" t="s">
        <v>626</v>
      </c>
    </row>
    <row r="164" spans="1:65" s="13" customFormat="1" ht="10">
      <c r="B164" s="210"/>
      <c r="C164" s="211"/>
      <c r="D164" s="212" t="s">
        <v>377</v>
      </c>
      <c r="E164" s="213" t="s">
        <v>20</v>
      </c>
      <c r="F164" s="214" t="s">
        <v>571</v>
      </c>
      <c r="G164" s="211"/>
      <c r="H164" s="215">
        <v>1</v>
      </c>
      <c r="I164" s="216"/>
      <c r="J164" s="211"/>
      <c r="K164" s="211"/>
      <c r="L164" s="217"/>
      <c r="M164" s="218"/>
      <c r="N164" s="219"/>
      <c r="O164" s="219"/>
      <c r="P164" s="219"/>
      <c r="Q164" s="219"/>
      <c r="R164" s="219"/>
      <c r="S164" s="219"/>
      <c r="T164" s="220"/>
      <c r="AT164" s="221" t="s">
        <v>377</v>
      </c>
      <c r="AU164" s="221" t="s">
        <v>84</v>
      </c>
      <c r="AV164" s="13" t="s">
        <v>84</v>
      </c>
      <c r="AW164" s="13" t="s">
        <v>38</v>
      </c>
      <c r="AX164" s="13" t="s">
        <v>76</v>
      </c>
      <c r="AY164" s="221" t="s">
        <v>150</v>
      </c>
    </row>
    <row r="165" spans="1:65" s="13" customFormat="1" ht="10">
      <c r="B165" s="210"/>
      <c r="C165" s="211"/>
      <c r="D165" s="212" t="s">
        <v>377</v>
      </c>
      <c r="E165" s="213" t="s">
        <v>20</v>
      </c>
      <c r="F165" s="214" t="s">
        <v>627</v>
      </c>
      <c r="G165" s="211"/>
      <c r="H165" s="215">
        <v>4</v>
      </c>
      <c r="I165" s="216"/>
      <c r="J165" s="211"/>
      <c r="K165" s="211"/>
      <c r="L165" s="217"/>
      <c r="M165" s="218"/>
      <c r="N165" s="219"/>
      <c r="O165" s="219"/>
      <c r="P165" s="219"/>
      <c r="Q165" s="219"/>
      <c r="R165" s="219"/>
      <c r="S165" s="219"/>
      <c r="T165" s="220"/>
      <c r="AT165" s="221" t="s">
        <v>377</v>
      </c>
      <c r="AU165" s="221" t="s">
        <v>84</v>
      </c>
      <c r="AV165" s="13" t="s">
        <v>84</v>
      </c>
      <c r="AW165" s="13" t="s">
        <v>38</v>
      </c>
      <c r="AX165" s="13" t="s">
        <v>76</v>
      </c>
      <c r="AY165" s="221" t="s">
        <v>150</v>
      </c>
    </row>
    <row r="166" spans="1:65" s="13" customFormat="1" ht="10">
      <c r="B166" s="210"/>
      <c r="C166" s="211"/>
      <c r="D166" s="212" t="s">
        <v>377</v>
      </c>
      <c r="E166" s="213" t="s">
        <v>20</v>
      </c>
      <c r="F166" s="214" t="s">
        <v>608</v>
      </c>
      <c r="G166" s="211"/>
      <c r="H166" s="215">
        <v>7</v>
      </c>
      <c r="I166" s="216"/>
      <c r="J166" s="211"/>
      <c r="K166" s="211"/>
      <c r="L166" s="217"/>
      <c r="M166" s="218"/>
      <c r="N166" s="219"/>
      <c r="O166" s="219"/>
      <c r="P166" s="219"/>
      <c r="Q166" s="219"/>
      <c r="R166" s="219"/>
      <c r="S166" s="219"/>
      <c r="T166" s="220"/>
      <c r="AT166" s="221" t="s">
        <v>377</v>
      </c>
      <c r="AU166" s="221" t="s">
        <v>84</v>
      </c>
      <c r="AV166" s="13" t="s">
        <v>84</v>
      </c>
      <c r="AW166" s="13" t="s">
        <v>38</v>
      </c>
      <c r="AX166" s="13" t="s">
        <v>76</v>
      </c>
      <c r="AY166" s="221" t="s">
        <v>150</v>
      </c>
    </row>
    <row r="167" spans="1:65" s="13" customFormat="1" ht="10">
      <c r="B167" s="210"/>
      <c r="C167" s="211"/>
      <c r="D167" s="212" t="s">
        <v>377</v>
      </c>
      <c r="E167" s="213" t="s">
        <v>20</v>
      </c>
      <c r="F167" s="214" t="s">
        <v>628</v>
      </c>
      <c r="G167" s="211"/>
      <c r="H167" s="215">
        <v>5</v>
      </c>
      <c r="I167" s="216"/>
      <c r="J167" s="211"/>
      <c r="K167" s="211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377</v>
      </c>
      <c r="AU167" s="221" t="s">
        <v>84</v>
      </c>
      <c r="AV167" s="13" t="s">
        <v>84</v>
      </c>
      <c r="AW167" s="13" t="s">
        <v>38</v>
      </c>
      <c r="AX167" s="13" t="s">
        <v>76</v>
      </c>
      <c r="AY167" s="221" t="s">
        <v>150</v>
      </c>
    </row>
    <row r="168" spans="1:65" s="13" customFormat="1" ht="10">
      <c r="B168" s="210"/>
      <c r="C168" s="211"/>
      <c r="D168" s="212" t="s">
        <v>377</v>
      </c>
      <c r="E168" s="213" t="s">
        <v>20</v>
      </c>
      <c r="F168" s="214" t="s">
        <v>629</v>
      </c>
      <c r="G168" s="211"/>
      <c r="H168" s="215">
        <v>2</v>
      </c>
      <c r="I168" s="216"/>
      <c r="J168" s="211"/>
      <c r="K168" s="211"/>
      <c r="L168" s="217"/>
      <c r="M168" s="218"/>
      <c r="N168" s="219"/>
      <c r="O168" s="219"/>
      <c r="P168" s="219"/>
      <c r="Q168" s="219"/>
      <c r="R168" s="219"/>
      <c r="S168" s="219"/>
      <c r="T168" s="220"/>
      <c r="AT168" s="221" t="s">
        <v>377</v>
      </c>
      <c r="AU168" s="221" t="s">
        <v>84</v>
      </c>
      <c r="AV168" s="13" t="s">
        <v>84</v>
      </c>
      <c r="AW168" s="13" t="s">
        <v>38</v>
      </c>
      <c r="AX168" s="13" t="s">
        <v>76</v>
      </c>
      <c r="AY168" s="221" t="s">
        <v>150</v>
      </c>
    </row>
    <row r="169" spans="1:65" s="13" customFormat="1" ht="10">
      <c r="B169" s="210"/>
      <c r="C169" s="211"/>
      <c r="D169" s="212" t="s">
        <v>377</v>
      </c>
      <c r="E169" s="213" t="s">
        <v>20</v>
      </c>
      <c r="F169" s="214" t="s">
        <v>563</v>
      </c>
      <c r="G169" s="211"/>
      <c r="H169" s="215">
        <v>2</v>
      </c>
      <c r="I169" s="216"/>
      <c r="J169" s="211"/>
      <c r="K169" s="211"/>
      <c r="L169" s="217"/>
      <c r="M169" s="218"/>
      <c r="N169" s="219"/>
      <c r="O169" s="219"/>
      <c r="P169" s="219"/>
      <c r="Q169" s="219"/>
      <c r="R169" s="219"/>
      <c r="S169" s="219"/>
      <c r="T169" s="220"/>
      <c r="AT169" s="221" t="s">
        <v>377</v>
      </c>
      <c r="AU169" s="221" t="s">
        <v>84</v>
      </c>
      <c r="AV169" s="13" t="s">
        <v>84</v>
      </c>
      <c r="AW169" s="13" t="s">
        <v>38</v>
      </c>
      <c r="AX169" s="13" t="s">
        <v>76</v>
      </c>
      <c r="AY169" s="221" t="s">
        <v>150</v>
      </c>
    </row>
    <row r="170" spans="1:65" s="13" customFormat="1" ht="10">
      <c r="B170" s="210"/>
      <c r="C170" s="211"/>
      <c r="D170" s="212" t="s">
        <v>377</v>
      </c>
      <c r="E170" s="213" t="s">
        <v>20</v>
      </c>
      <c r="F170" s="214" t="s">
        <v>630</v>
      </c>
      <c r="G170" s="211"/>
      <c r="H170" s="215">
        <v>3</v>
      </c>
      <c r="I170" s="216"/>
      <c r="J170" s="211"/>
      <c r="K170" s="211"/>
      <c r="L170" s="217"/>
      <c r="M170" s="218"/>
      <c r="N170" s="219"/>
      <c r="O170" s="219"/>
      <c r="P170" s="219"/>
      <c r="Q170" s="219"/>
      <c r="R170" s="219"/>
      <c r="S170" s="219"/>
      <c r="T170" s="220"/>
      <c r="AT170" s="221" t="s">
        <v>377</v>
      </c>
      <c r="AU170" s="221" t="s">
        <v>84</v>
      </c>
      <c r="AV170" s="13" t="s">
        <v>84</v>
      </c>
      <c r="AW170" s="13" t="s">
        <v>38</v>
      </c>
      <c r="AX170" s="13" t="s">
        <v>76</v>
      </c>
      <c r="AY170" s="221" t="s">
        <v>150</v>
      </c>
    </row>
    <row r="171" spans="1:65" s="13" customFormat="1" ht="10">
      <c r="B171" s="210"/>
      <c r="C171" s="211"/>
      <c r="D171" s="212" t="s">
        <v>377</v>
      </c>
      <c r="E171" s="213" t="s">
        <v>20</v>
      </c>
      <c r="F171" s="214" t="s">
        <v>631</v>
      </c>
      <c r="G171" s="211"/>
      <c r="H171" s="215">
        <v>3</v>
      </c>
      <c r="I171" s="216"/>
      <c r="J171" s="211"/>
      <c r="K171" s="211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377</v>
      </c>
      <c r="AU171" s="221" t="s">
        <v>84</v>
      </c>
      <c r="AV171" s="13" t="s">
        <v>84</v>
      </c>
      <c r="AW171" s="13" t="s">
        <v>38</v>
      </c>
      <c r="AX171" s="13" t="s">
        <v>76</v>
      </c>
      <c r="AY171" s="221" t="s">
        <v>150</v>
      </c>
    </row>
    <row r="172" spans="1:65" s="13" customFormat="1" ht="10">
      <c r="B172" s="210"/>
      <c r="C172" s="211"/>
      <c r="D172" s="212" t="s">
        <v>377</v>
      </c>
      <c r="E172" s="213" t="s">
        <v>20</v>
      </c>
      <c r="F172" s="214" t="s">
        <v>565</v>
      </c>
      <c r="G172" s="211"/>
      <c r="H172" s="215">
        <v>1</v>
      </c>
      <c r="I172" s="216"/>
      <c r="J172" s="211"/>
      <c r="K172" s="211"/>
      <c r="L172" s="217"/>
      <c r="M172" s="218"/>
      <c r="N172" s="219"/>
      <c r="O172" s="219"/>
      <c r="P172" s="219"/>
      <c r="Q172" s="219"/>
      <c r="R172" s="219"/>
      <c r="S172" s="219"/>
      <c r="T172" s="220"/>
      <c r="AT172" s="221" t="s">
        <v>377</v>
      </c>
      <c r="AU172" s="221" t="s">
        <v>84</v>
      </c>
      <c r="AV172" s="13" t="s">
        <v>84</v>
      </c>
      <c r="AW172" s="13" t="s">
        <v>38</v>
      </c>
      <c r="AX172" s="13" t="s">
        <v>76</v>
      </c>
      <c r="AY172" s="221" t="s">
        <v>150</v>
      </c>
    </row>
    <row r="173" spans="1:65" s="14" customFormat="1" ht="10">
      <c r="B173" s="222"/>
      <c r="C173" s="223"/>
      <c r="D173" s="212" t="s">
        <v>377</v>
      </c>
      <c r="E173" s="224" t="s">
        <v>20</v>
      </c>
      <c r="F173" s="225" t="s">
        <v>381</v>
      </c>
      <c r="G173" s="223"/>
      <c r="H173" s="226">
        <v>28</v>
      </c>
      <c r="I173" s="227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AT173" s="232" t="s">
        <v>377</v>
      </c>
      <c r="AU173" s="232" t="s">
        <v>84</v>
      </c>
      <c r="AV173" s="14" t="s">
        <v>282</v>
      </c>
      <c r="AW173" s="14" t="s">
        <v>38</v>
      </c>
      <c r="AX173" s="14" t="s">
        <v>22</v>
      </c>
      <c r="AY173" s="232" t="s">
        <v>150</v>
      </c>
    </row>
    <row r="174" spans="1:65" s="2" customFormat="1" ht="16.5" customHeight="1">
      <c r="A174" s="34"/>
      <c r="B174" s="35"/>
      <c r="C174" s="178" t="s">
        <v>508</v>
      </c>
      <c r="D174" s="178" t="s">
        <v>154</v>
      </c>
      <c r="E174" s="179" t="s">
        <v>509</v>
      </c>
      <c r="F174" s="180" t="s">
        <v>510</v>
      </c>
      <c r="G174" s="181" t="s">
        <v>157</v>
      </c>
      <c r="H174" s="182">
        <v>1</v>
      </c>
      <c r="I174" s="183"/>
      <c r="J174" s="184">
        <f>ROUND(I174*H174,2)</f>
        <v>0</v>
      </c>
      <c r="K174" s="180" t="s">
        <v>158</v>
      </c>
      <c r="L174" s="39"/>
      <c r="M174" s="185" t="s">
        <v>20</v>
      </c>
      <c r="N174" s="186" t="s">
        <v>47</v>
      </c>
      <c r="O174" s="64"/>
      <c r="P174" s="187">
        <f>O174*H174</f>
        <v>0</v>
      </c>
      <c r="Q174" s="187">
        <v>0</v>
      </c>
      <c r="R174" s="187">
        <f>Q174*H174</f>
        <v>0</v>
      </c>
      <c r="S174" s="187">
        <v>0</v>
      </c>
      <c r="T174" s="18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179</v>
      </c>
      <c r="AT174" s="189" t="s">
        <v>154</v>
      </c>
      <c r="AU174" s="189" t="s">
        <v>84</v>
      </c>
      <c r="AY174" s="17" t="s">
        <v>150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7" t="s">
        <v>22</v>
      </c>
      <c r="BK174" s="190">
        <f>ROUND(I174*H174,2)</f>
        <v>0</v>
      </c>
      <c r="BL174" s="17" t="s">
        <v>179</v>
      </c>
      <c r="BM174" s="189" t="s">
        <v>511</v>
      </c>
    </row>
    <row r="175" spans="1:65" s="2" customFormat="1" ht="10">
      <c r="A175" s="34"/>
      <c r="B175" s="35"/>
      <c r="C175" s="36"/>
      <c r="D175" s="191" t="s">
        <v>161</v>
      </c>
      <c r="E175" s="36"/>
      <c r="F175" s="192" t="s">
        <v>512</v>
      </c>
      <c r="G175" s="36"/>
      <c r="H175" s="36"/>
      <c r="I175" s="193"/>
      <c r="J175" s="36"/>
      <c r="K175" s="36"/>
      <c r="L175" s="39"/>
      <c r="M175" s="194"/>
      <c r="N175" s="195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161</v>
      </c>
      <c r="AU175" s="17" t="s">
        <v>84</v>
      </c>
    </row>
    <row r="176" spans="1:65" s="13" customFormat="1" ht="10">
      <c r="B176" s="210"/>
      <c r="C176" s="211"/>
      <c r="D176" s="212" t="s">
        <v>377</v>
      </c>
      <c r="E176" s="213" t="s">
        <v>20</v>
      </c>
      <c r="F176" s="214" t="s">
        <v>632</v>
      </c>
      <c r="G176" s="211"/>
      <c r="H176" s="215">
        <v>1</v>
      </c>
      <c r="I176" s="216"/>
      <c r="J176" s="211"/>
      <c r="K176" s="211"/>
      <c r="L176" s="217"/>
      <c r="M176" s="218"/>
      <c r="N176" s="219"/>
      <c r="O176" s="219"/>
      <c r="P176" s="219"/>
      <c r="Q176" s="219"/>
      <c r="R176" s="219"/>
      <c r="S176" s="219"/>
      <c r="T176" s="220"/>
      <c r="AT176" s="221" t="s">
        <v>377</v>
      </c>
      <c r="AU176" s="221" t="s">
        <v>84</v>
      </c>
      <c r="AV176" s="13" t="s">
        <v>84</v>
      </c>
      <c r="AW176" s="13" t="s">
        <v>38</v>
      </c>
      <c r="AX176" s="13" t="s">
        <v>22</v>
      </c>
      <c r="AY176" s="221" t="s">
        <v>150</v>
      </c>
    </row>
    <row r="177" spans="1:65" s="12" customFormat="1" ht="22.75" customHeight="1">
      <c r="B177" s="162"/>
      <c r="C177" s="163"/>
      <c r="D177" s="164" t="s">
        <v>75</v>
      </c>
      <c r="E177" s="176" t="s">
        <v>633</v>
      </c>
      <c r="F177" s="176" t="s">
        <v>634</v>
      </c>
      <c r="G177" s="163"/>
      <c r="H177" s="163"/>
      <c r="I177" s="166"/>
      <c r="J177" s="177">
        <f>BK177</f>
        <v>0</v>
      </c>
      <c r="K177" s="163"/>
      <c r="L177" s="168"/>
      <c r="M177" s="169"/>
      <c r="N177" s="170"/>
      <c r="O177" s="170"/>
      <c r="P177" s="171">
        <f>SUM(P178:P181)</f>
        <v>0</v>
      </c>
      <c r="Q177" s="170"/>
      <c r="R177" s="171">
        <f>SUM(R178:R181)</f>
        <v>0</v>
      </c>
      <c r="S177" s="170"/>
      <c r="T177" s="172">
        <f>SUM(T178:T181)</f>
        <v>0</v>
      </c>
      <c r="AR177" s="173" t="s">
        <v>84</v>
      </c>
      <c r="AT177" s="174" t="s">
        <v>75</v>
      </c>
      <c r="AU177" s="174" t="s">
        <v>22</v>
      </c>
      <c r="AY177" s="173" t="s">
        <v>150</v>
      </c>
      <c r="BK177" s="175">
        <f>SUM(BK178:BK181)</f>
        <v>0</v>
      </c>
    </row>
    <row r="178" spans="1:65" s="2" customFormat="1" ht="33" customHeight="1">
      <c r="A178" s="34"/>
      <c r="B178" s="35"/>
      <c r="C178" s="178" t="s">
        <v>635</v>
      </c>
      <c r="D178" s="178" t="s">
        <v>154</v>
      </c>
      <c r="E178" s="179" t="s">
        <v>636</v>
      </c>
      <c r="F178" s="180" t="s">
        <v>637</v>
      </c>
      <c r="G178" s="181" t="s">
        <v>157</v>
      </c>
      <c r="H178" s="182">
        <v>5</v>
      </c>
      <c r="I178" s="183"/>
      <c r="J178" s="184">
        <f>ROUND(I178*H178,2)</f>
        <v>0</v>
      </c>
      <c r="K178" s="180" t="s">
        <v>158</v>
      </c>
      <c r="L178" s="39"/>
      <c r="M178" s="185" t="s">
        <v>20</v>
      </c>
      <c r="N178" s="186" t="s">
        <v>47</v>
      </c>
      <c r="O178" s="64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179</v>
      </c>
      <c r="AT178" s="189" t="s">
        <v>154</v>
      </c>
      <c r="AU178" s="189" t="s">
        <v>84</v>
      </c>
      <c r="AY178" s="17" t="s">
        <v>150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22</v>
      </c>
      <c r="BK178" s="190">
        <f>ROUND(I178*H178,2)</f>
        <v>0</v>
      </c>
      <c r="BL178" s="17" t="s">
        <v>179</v>
      </c>
      <c r="BM178" s="189" t="s">
        <v>638</v>
      </c>
    </row>
    <row r="179" spans="1:65" s="2" customFormat="1" ht="10">
      <c r="A179" s="34"/>
      <c r="B179" s="35"/>
      <c r="C179" s="36"/>
      <c r="D179" s="191" t="s">
        <v>161</v>
      </c>
      <c r="E179" s="36"/>
      <c r="F179" s="192" t="s">
        <v>639</v>
      </c>
      <c r="G179" s="36"/>
      <c r="H179" s="36"/>
      <c r="I179" s="193"/>
      <c r="J179" s="36"/>
      <c r="K179" s="36"/>
      <c r="L179" s="39"/>
      <c r="M179" s="194"/>
      <c r="N179" s="195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161</v>
      </c>
      <c r="AU179" s="17" t="s">
        <v>84</v>
      </c>
    </row>
    <row r="180" spans="1:65" s="2" customFormat="1" ht="24.15" customHeight="1">
      <c r="A180" s="34"/>
      <c r="B180" s="35"/>
      <c r="C180" s="196" t="s">
        <v>640</v>
      </c>
      <c r="D180" s="196" t="s">
        <v>175</v>
      </c>
      <c r="E180" s="197" t="s">
        <v>641</v>
      </c>
      <c r="F180" s="198" t="s">
        <v>642</v>
      </c>
      <c r="G180" s="199" t="s">
        <v>345</v>
      </c>
      <c r="H180" s="200">
        <v>5</v>
      </c>
      <c r="I180" s="201"/>
      <c r="J180" s="202">
        <f>ROUND(I180*H180,2)</f>
        <v>0</v>
      </c>
      <c r="K180" s="198" t="s">
        <v>192</v>
      </c>
      <c r="L180" s="203"/>
      <c r="M180" s="204" t="s">
        <v>20</v>
      </c>
      <c r="N180" s="205" t="s">
        <v>47</v>
      </c>
      <c r="O180" s="64"/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9" t="s">
        <v>178</v>
      </c>
      <c r="AT180" s="189" t="s">
        <v>175</v>
      </c>
      <c r="AU180" s="189" t="s">
        <v>84</v>
      </c>
      <c r="AY180" s="17" t="s">
        <v>150</v>
      </c>
      <c r="BE180" s="190">
        <f>IF(N180="základní",J180,0)</f>
        <v>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7" t="s">
        <v>22</v>
      </c>
      <c r="BK180" s="190">
        <f>ROUND(I180*H180,2)</f>
        <v>0</v>
      </c>
      <c r="BL180" s="17" t="s">
        <v>179</v>
      </c>
      <c r="BM180" s="189" t="s">
        <v>643</v>
      </c>
    </row>
    <row r="181" spans="1:65" s="2" customFormat="1" ht="21.75" customHeight="1">
      <c r="A181" s="34"/>
      <c r="B181" s="35"/>
      <c r="C181" s="196" t="s">
        <v>644</v>
      </c>
      <c r="D181" s="196" t="s">
        <v>175</v>
      </c>
      <c r="E181" s="197" t="s">
        <v>645</v>
      </c>
      <c r="F181" s="198" t="s">
        <v>646</v>
      </c>
      <c r="G181" s="199" t="s">
        <v>345</v>
      </c>
      <c r="H181" s="200">
        <v>20</v>
      </c>
      <c r="I181" s="201"/>
      <c r="J181" s="202">
        <f>ROUND(I181*H181,2)</f>
        <v>0</v>
      </c>
      <c r="K181" s="198" t="s">
        <v>192</v>
      </c>
      <c r="L181" s="203"/>
      <c r="M181" s="204" t="s">
        <v>20</v>
      </c>
      <c r="N181" s="205" t="s">
        <v>47</v>
      </c>
      <c r="O181" s="64"/>
      <c r="P181" s="187">
        <f>O181*H181</f>
        <v>0</v>
      </c>
      <c r="Q181" s="187">
        <v>0</v>
      </c>
      <c r="R181" s="187">
        <f>Q181*H181</f>
        <v>0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178</v>
      </c>
      <c r="AT181" s="189" t="s">
        <v>175</v>
      </c>
      <c r="AU181" s="189" t="s">
        <v>84</v>
      </c>
      <c r="AY181" s="17" t="s">
        <v>150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7" t="s">
        <v>22</v>
      </c>
      <c r="BK181" s="190">
        <f>ROUND(I181*H181,2)</f>
        <v>0</v>
      </c>
      <c r="BL181" s="17" t="s">
        <v>179</v>
      </c>
      <c r="BM181" s="189" t="s">
        <v>647</v>
      </c>
    </row>
    <row r="182" spans="1:65" s="12" customFormat="1" ht="22.75" customHeight="1">
      <c r="B182" s="162"/>
      <c r="C182" s="163"/>
      <c r="D182" s="164" t="s">
        <v>75</v>
      </c>
      <c r="E182" s="176" t="s">
        <v>648</v>
      </c>
      <c r="F182" s="176" t="s">
        <v>649</v>
      </c>
      <c r="G182" s="163"/>
      <c r="H182" s="163"/>
      <c r="I182" s="166"/>
      <c r="J182" s="177">
        <f>BK182</f>
        <v>0</v>
      </c>
      <c r="K182" s="163"/>
      <c r="L182" s="168"/>
      <c r="M182" s="169"/>
      <c r="N182" s="170"/>
      <c r="O182" s="170"/>
      <c r="P182" s="171">
        <f>SUM(P183:P188)</f>
        <v>0</v>
      </c>
      <c r="Q182" s="170"/>
      <c r="R182" s="171">
        <f>SUM(R183:R188)</f>
        <v>0</v>
      </c>
      <c r="S182" s="170"/>
      <c r="T182" s="172">
        <f>SUM(T183:T188)</f>
        <v>0</v>
      </c>
      <c r="AR182" s="173" t="s">
        <v>84</v>
      </c>
      <c r="AT182" s="174" t="s">
        <v>75</v>
      </c>
      <c r="AU182" s="174" t="s">
        <v>22</v>
      </c>
      <c r="AY182" s="173" t="s">
        <v>150</v>
      </c>
      <c r="BK182" s="175">
        <f>SUM(BK183:BK188)</f>
        <v>0</v>
      </c>
    </row>
    <row r="183" spans="1:65" s="2" customFormat="1" ht="21.75" customHeight="1">
      <c r="A183" s="34"/>
      <c r="B183" s="35"/>
      <c r="C183" s="178" t="s">
        <v>650</v>
      </c>
      <c r="D183" s="178" t="s">
        <v>154</v>
      </c>
      <c r="E183" s="179" t="s">
        <v>651</v>
      </c>
      <c r="F183" s="180" t="s">
        <v>652</v>
      </c>
      <c r="G183" s="181" t="s">
        <v>157</v>
      </c>
      <c r="H183" s="182">
        <v>5</v>
      </c>
      <c r="I183" s="183"/>
      <c r="J183" s="184">
        <f>ROUND(I183*H183,2)</f>
        <v>0</v>
      </c>
      <c r="K183" s="180" t="s">
        <v>158</v>
      </c>
      <c r="L183" s="39"/>
      <c r="M183" s="185" t="s">
        <v>20</v>
      </c>
      <c r="N183" s="186" t="s">
        <v>47</v>
      </c>
      <c r="O183" s="64"/>
      <c r="P183" s="187">
        <f>O183*H183</f>
        <v>0</v>
      </c>
      <c r="Q183" s="187">
        <v>0</v>
      </c>
      <c r="R183" s="187">
        <f>Q183*H183</f>
        <v>0</v>
      </c>
      <c r="S183" s="187">
        <v>0</v>
      </c>
      <c r="T183" s="18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9" t="s">
        <v>179</v>
      </c>
      <c r="AT183" s="189" t="s">
        <v>154</v>
      </c>
      <c r="AU183" s="189" t="s">
        <v>84</v>
      </c>
      <c r="AY183" s="17" t="s">
        <v>150</v>
      </c>
      <c r="BE183" s="190">
        <f>IF(N183="základní",J183,0)</f>
        <v>0</v>
      </c>
      <c r="BF183" s="190">
        <f>IF(N183="snížená",J183,0)</f>
        <v>0</v>
      </c>
      <c r="BG183" s="190">
        <f>IF(N183="zákl. přenesená",J183,0)</f>
        <v>0</v>
      </c>
      <c r="BH183" s="190">
        <f>IF(N183="sníž. přenesená",J183,0)</f>
        <v>0</v>
      </c>
      <c r="BI183" s="190">
        <f>IF(N183="nulová",J183,0)</f>
        <v>0</v>
      </c>
      <c r="BJ183" s="17" t="s">
        <v>22</v>
      </c>
      <c r="BK183" s="190">
        <f>ROUND(I183*H183,2)</f>
        <v>0</v>
      </c>
      <c r="BL183" s="17" t="s">
        <v>179</v>
      </c>
      <c r="BM183" s="189" t="s">
        <v>653</v>
      </c>
    </row>
    <row r="184" spans="1:65" s="2" customFormat="1" ht="10">
      <c r="A184" s="34"/>
      <c r="B184" s="35"/>
      <c r="C184" s="36"/>
      <c r="D184" s="191" t="s">
        <v>161</v>
      </c>
      <c r="E184" s="36"/>
      <c r="F184" s="192" t="s">
        <v>654</v>
      </c>
      <c r="G184" s="36"/>
      <c r="H184" s="36"/>
      <c r="I184" s="193"/>
      <c r="J184" s="36"/>
      <c r="K184" s="36"/>
      <c r="L184" s="39"/>
      <c r="M184" s="194"/>
      <c r="N184" s="195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161</v>
      </c>
      <c r="AU184" s="17" t="s">
        <v>84</v>
      </c>
    </row>
    <row r="185" spans="1:65" s="2" customFormat="1" ht="21.75" customHeight="1">
      <c r="A185" s="34"/>
      <c r="B185" s="35"/>
      <c r="C185" s="178" t="s">
        <v>655</v>
      </c>
      <c r="D185" s="178" t="s">
        <v>154</v>
      </c>
      <c r="E185" s="179" t="s">
        <v>656</v>
      </c>
      <c r="F185" s="180" t="s">
        <v>657</v>
      </c>
      <c r="G185" s="181" t="s">
        <v>157</v>
      </c>
      <c r="H185" s="182">
        <v>50</v>
      </c>
      <c r="I185" s="183"/>
      <c r="J185" s="184">
        <f>ROUND(I185*H185,2)</f>
        <v>0</v>
      </c>
      <c r="K185" s="180" t="s">
        <v>158</v>
      </c>
      <c r="L185" s="39"/>
      <c r="M185" s="185" t="s">
        <v>20</v>
      </c>
      <c r="N185" s="186" t="s">
        <v>47</v>
      </c>
      <c r="O185" s="64"/>
      <c r="P185" s="187">
        <f>O185*H185</f>
        <v>0</v>
      </c>
      <c r="Q185" s="187">
        <v>0</v>
      </c>
      <c r="R185" s="187">
        <f>Q185*H185</f>
        <v>0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179</v>
      </c>
      <c r="AT185" s="189" t="s">
        <v>154</v>
      </c>
      <c r="AU185" s="189" t="s">
        <v>84</v>
      </c>
      <c r="AY185" s="17" t="s">
        <v>150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7" t="s">
        <v>22</v>
      </c>
      <c r="BK185" s="190">
        <f>ROUND(I185*H185,2)</f>
        <v>0</v>
      </c>
      <c r="BL185" s="17" t="s">
        <v>179</v>
      </c>
      <c r="BM185" s="189" t="s">
        <v>658</v>
      </c>
    </row>
    <row r="186" spans="1:65" s="2" customFormat="1" ht="10">
      <c r="A186" s="34"/>
      <c r="B186" s="35"/>
      <c r="C186" s="36"/>
      <c r="D186" s="191" t="s">
        <v>161</v>
      </c>
      <c r="E186" s="36"/>
      <c r="F186" s="192" t="s">
        <v>659</v>
      </c>
      <c r="G186" s="36"/>
      <c r="H186" s="36"/>
      <c r="I186" s="193"/>
      <c r="J186" s="36"/>
      <c r="K186" s="36"/>
      <c r="L186" s="39"/>
      <c r="M186" s="194"/>
      <c r="N186" s="195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161</v>
      </c>
      <c r="AU186" s="17" t="s">
        <v>84</v>
      </c>
    </row>
    <row r="187" spans="1:65" s="2" customFormat="1" ht="24.15" customHeight="1">
      <c r="A187" s="34"/>
      <c r="B187" s="35"/>
      <c r="C187" s="196" t="s">
        <v>660</v>
      </c>
      <c r="D187" s="196" t="s">
        <v>175</v>
      </c>
      <c r="E187" s="197" t="s">
        <v>661</v>
      </c>
      <c r="F187" s="198" t="s">
        <v>662</v>
      </c>
      <c r="G187" s="199" t="s">
        <v>345</v>
      </c>
      <c r="H187" s="200">
        <v>5</v>
      </c>
      <c r="I187" s="201"/>
      <c r="J187" s="202">
        <f>ROUND(I187*H187,2)</f>
        <v>0</v>
      </c>
      <c r="K187" s="198" t="s">
        <v>192</v>
      </c>
      <c r="L187" s="203"/>
      <c r="M187" s="204" t="s">
        <v>20</v>
      </c>
      <c r="N187" s="205" t="s">
        <v>47</v>
      </c>
      <c r="O187" s="64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178</v>
      </c>
      <c r="AT187" s="189" t="s">
        <v>175</v>
      </c>
      <c r="AU187" s="189" t="s">
        <v>84</v>
      </c>
      <c r="AY187" s="17" t="s">
        <v>150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7" t="s">
        <v>22</v>
      </c>
      <c r="BK187" s="190">
        <f>ROUND(I187*H187,2)</f>
        <v>0</v>
      </c>
      <c r="BL187" s="17" t="s">
        <v>179</v>
      </c>
      <c r="BM187" s="189" t="s">
        <v>663</v>
      </c>
    </row>
    <row r="188" spans="1:65" s="2" customFormat="1" ht="21.75" customHeight="1">
      <c r="A188" s="34"/>
      <c r="B188" s="35"/>
      <c r="C188" s="196" t="s">
        <v>664</v>
      </c>
      <c r="D188" s="196" t="s">
        <v>175</v>
      </c>
      <c r="E188" s="197" t="s">
        <v>665</v>
      </c>
      <c r="F188" s="198" t="s">
        <v>666</v>
      </c>
      <c r="G188" s="199" t="s">
        <v>345</v>
      </c>
      <c r="H188" s="200">
        <v>20</v>
      </c>
      <c r="I188" s="201"/>
      <c r="J188" s="202">
        <f>ROUND(I188*H188,2)</f>
        <v>0</v>
      </c>
      <c r="K188" s="198" t="s">
        <v>192</v>
      </c>
      <c r="L188" s="203"/>
      <c r="M188" s="204" t="s">
        <v>20</v>
      </c>
      <c r="N188" s="205" t="s">
        <v>47</v>
      </c>
      <c r="O188" s="64"/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9" t="s">
        <v>178</v>
      </c>
      <c r="AT188" s="189" t="s">
        <v>175</v>
      </c>
      <c r="AU188" s="189" t="s">
        <v>84</v>
      </c>
      <c r="AY188" s="17" t="s">
        <v>150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7" t="s">
        <v>22</v>
      </c>
      <c r="BK188" s="190">
        <f>ROUND(I188*H188,2)</f>
        <v>0</v>
      </c>
      <c r="BL188" s="17" t="s">
        <v>179</v>
      </c>
      <c r="BM188" s="189" t="s">
        <v>667</v>
      </c>
    </row>
    <row r="189" spans="1:65" s="12" customFormat="1" ht="25.9" customHeight="1">
      <c r="B189" s="162"/>
      <c r="C189" s="163"/>
      <c r="D189" s="164" t="s">
        <v>75</v>
      </c>
      <c r="E189" s="165" t="s">
        <v>175</v>
      </c>
      <c r="F189" s="165" t="s">
        <v>221</v>
      </c>
      <c r="G189" s="163"/>
      <c r="H189" s="163"/>
      <c r="I189" s="166"/>
      <c r="J189" s="167">
        <f>BK189</f>
        <v>0</v>
      </c>
      <c r="K189" s="163"/>
      <c r="L189" s="168"/>
      <c r="M189" s="169"/>
      <c r="N189" s="170"/>
      <c r="O189" s="170"/>
      <c r="P189" s="171">
        <f>P190</f>
        <v>0</v>
      </c>
      <c r="Q189" s="170"/>
      <c r="R189" s="171">
        <f>R190</f>
        <v>1.6480000000000002E-2</v>
      </c>
      <c r="S189" s="170"/>
      <c r="T189" s="172">
        <f>T190</f>
        <v>0</v>
      </c>
      <c r="AR189" s="173" t="s">
        <v>222</v>
      </c>
      <c r="AT189" s="174" t="s">
        <v>75</v>
      </c>
      <c r="AU189" s="174" t="s">
        <v>76</v>
      </c>
      <c r="AY189" s="173" t="s">
        <v>150</v>
      </c>
      <c r="BK189" s="175">
        <f>BK190</f>
        <v>0</v>
      </c>
    </row>
    <row r="190" spans="1:65" s="12" customFormat="1" ht="22.75" customHeight="1">
      <c r="B190" s="162"/>
      <c r="C190" s="163"/>
      <c r="D190" s="164" t="s">
        <v>75</v>
      </c>
      <c r="E190" s="176" t="s">
        <v>544</v>
      </c>
      <c r="F190" s="176" t="s">
        <v>545</v>
      </c>
      <c r="G190" s="163"/>
      <c r="H190" s="163"/>
      <c r="I190" s="166"/>
      <c r="J190" s="177">
        <f>BK190</f>
        <v>0</v>
      </c>
      <c r="K190" s="163"/>
      <c r="L190" s="168"/>
      <c r="M190" s="169"/>
      <c r="N190" s="170"/>
      <c r="O190" s="170"/>
      <c r="P190" s="171">
        <f>SUM(P191:P240)</f>
        <v>0</v>
      </c>
      <c r="Q190" s="170"/>
      <c r="R190" s="171">
        <f>SUM(R191:R240)</f>
        <v>1.6480000000000002E-2</v>
      </c>
      <c r="S190" s="170"/>
      <c r="T190" s="172">
        <f>SUM(T191:T240)</f>
        <v>0</v>
      </c>
      <c r="AR190" s="173" t="s">
        <v>222</v>
      </c>
      <c r="AT190" s="174" t="s">
        <v>75</v>
      </c>
      <c r="AU190" s="174" t="s">
        <v>22</v>
      </c>
      <c r="AY190" s="173" t="s">
        <v>150</v>
      </c>
      <c r="BK190" s="175">
        <f>SUM(BK191:BK240)</f>
        <v>0</v>
      </c>
    </row>
    <row r="191" spans="1:65" s="2" customFormat="1" ht="24.15" customHeight="1">
      <c r="A191" s="34"/>
      <c r="B191" s="35"/>
      <c r="C191" s="178" t="s">
        <v>668</v>
      </c>
      <c r="D191" s="178" t="s">
        <v>154</v>
      </c>
      <c r="E191" s="179" t="s">
        <v>669</v>
      </c>
      <c r="F191" s="180" t="s">
        <v>670</v>
      </c>
      <c r="G191" s="181" t="s">
        <v>157</v>
      </c>
      <c r="H191" s="182">
        <v>36</v>
      </c>
      <c r="I191" s="183"/>
      <c r="J191" s="184">
        <f>ROUND(I191*H191,2)</f>
        <v>0</v>
      </c>
      <c r="K191" s="180" t="s">
        <v>158</v>
      </c>
      <c r="L191" s="39"/>
      <c r="M191" s="185" t="s">
        <v>20</v>
      </c>
      <c r="N191" s="186" t="s">
        <v>47</v>
      </c>
      <c r="O191" s="64"/>
      <c r="P191" s="187">
        <f>O191*H191</f>
        <v>0</v>
      </c>
      <c r="Q191" s="187">
        <v>2.0000000000000001E-4</v>
      </c>
      <c r="R191" s="187">
        <f>Q191*H191</f>
        <v>7.2000000000000007E-3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229</v>
      </c>
      <c r="AT191" s="189" t="s">
        <v>154</v>
      </c>
      <c r="AU191" s="189" t="s">
        <v>84</v>
      </c>
      <c r="AY191" s="17" t="s">
        <v>150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7" t="s">
        <v>22</v>
      </c>
      <c r="BK191" s="190">
        <f>ROUND(I191*H191,2)</f>
        <v>0</v>
      </c>
      <c r="BL191" s="17" t="s">
        <v>229</v>
      </c>
      <c r="BM191" s="189" t="s">
        <v>671</v>
      </c>
    </row>
    <row r="192" spans="1:65" s="2" customFormat="1" ht="10">
      <c r="A192" s="34"/>
      <c r="B192" s="35"/>
      <c r="C192" s="36"/>
      <c r="D192" s="191" t="s">
        <v>161</v>
      </c>
      <c r="E192" s="36"/>
      <c r="F192" s="192" t="s">
        <v>672</v>
      </c>
      <c r="G192" s="36"/>
      <c r="H192" s="36"/>
      <c r="I192" s="193"/>
      <c r="J192" s="36"/>
      <c r="K192" s="36"/>
      <c r="L192" s="39"/>
      <c r="M192" s="194"/>
      <c r="N192" s="195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161</v>
      </c>
      <c r="AU192" s="17" t="s">
        <v>84</v>
      </c>
    </row>
    <row r="193" spans="1:65" s="13" customFormat="1" ht="10">
      <c r="B193" s="210"/>
      <c r="C193" s="211"/>
      <c r="D193" s="212" t="s">
        <v>377</v>
      </c>
      <c r="E193" s="213" t="s">
        <v>20</v>
      </c>
      <c r="F193" s="214" t="s">
        <v>571</v>
      </c>
      <c r="G193" s="211"/>
      <c r="H193" s="215">
        <v>1</v>
      </c>
      <c r="I193" s="216"/>
      <c r="J193" s="211"/>
      <c r="K193" s="211"/>
      <c r="L193" s="217"/>
      <c r="M193" s="218"/>
      <c r="N193" s="219"/>
      <c r="O193" s="219"/>
      <c r="P193" s="219"/>
      <c r="Q193" s="219"/>
      <c r="R193" s="219"/>
      <c r="S193" s="219"/>
      <c r="T193" s="220"/>
      <c r="AT193" s="221" t="s">
        <v>377</v>
      </c>
      <c r="AU193" s="221" t="s">
        <v>84</v>
      </c>
      <c r="AV193" s="13" t="s">
        <v>84</v>
      </c>
      <c r="AW193" s="13" t="s">
        <v>38</v>
      </c>
      <c r="AX193" s="13" t="s">
        <v>76</v>
      </c>
      <c r="AY193" s="221" t="s">
        <v>150</v>
      </c>
    </row>
    <row r="194" spans="1:65" s="13" customFormat="1" ht="10">
      <c r="B194" s="210"/>
      <c r="C194" s="211"/>
      <c r="D194" s="212" t="s">
        <v>377</v>
      </c>
      <c r="E194" s="213" t="s">
        <v>20</v>
      </c>
      <c r="F194" s="214" t="s">
        <v>627</v>
      </c>
      <c r="G194" s="211"/>
      <c r="H194" s="215">
        <v>4</v>
      </c>
      <c r="I194" s="216"/>
      <c r="J194" s="211"/>
      <c r="K194" s="211"/>
      <c r="L194" s="217"/>
      <c r="M194" s="218"/>
      <c r="N194" s="219"/>
      <c r="O194" s="219"/>
      <c r="P194" s="219"/>
      <c r="Q194" s="219"/>
      <c r="R194" s="219"/>
      <c r="S194" s="219"/>
      <c r="T194" s="220"/>
      <c r="AT194" s="221" t="s">
        <v>377</v>
      </c>
      <c r="AU194" s="221" t="s">
        <v>84</v>
      </c>
      <c r="AV194" s="13" t="s">
        <v>84</v>
      </c>
      <c r="AW194" s="13" t="s">
        <v>38</v>
      </c>
      <c r="AX194" s="13" t="s">
        <v>76</v>
      </c>
      <c r="AY194" s="221" t="s">
        <v>150</v>
      </c>
    </row>
    <row r="195" spans="1:65" s="13" customFormat="1" ht="10">
      <c r="B195" s="210"/>
      <c r="C195" s="211"/>
      <c r="D195" s="212" t="s">
        <v>377</v>
      </c>
      <c r="E195" s="213" t="s">
        <v>20</v>
      </c>
      <c r="F195" s="214" t="s">
        <v>673</v>
      </c>
      <c r="G195" s="211"/>
      <c r="H195" s="215">
        <v>9</v>
      </c>
      <c r="I195" s="216"/>
      <c r="J195" s="211"/>
      <c r="K195" s="211"/>
      <c r="L195" s="217"/>
      <c r="M195" s="218"/>
      <c r="N195" s="219"/>
      <c r="O195" s="219"/>
      <c r="P195" s="219"/>
      <c r="Q195" s="219"/>
      <c r="R195" s="219"/>
      <c r="S195" s="219"/>
      <c r="T195" s="220"/>
      <c r="AT195" s="221" t="s">
        <v>377</v>
      </c>
      <c r="AU195" s="221" t="s">
        <v>84</v>
      </c>
      <c r="AV195" s="13" t="s">
        <v>84</v>
      </c>
      <c r="AW195" s="13" t="s">
        <v>38</v>
      </c>
      <c r="AX195" s="13" t="s">
        <v>76</v>
      </c>
      <c r="AY195" s="221" t="s">
        <v>150</v>
      </c>
    </row>
    <row r="196" spans="1:65" s="13" customFormat="1" ht="10">
      <c r="B196" s="210"/>
      <c r="C196" s="211"/>
      <c r="D196" s="212" t="s">
        <v>377</v>
      </c>
      <c r="E196" s="213" t="s">
        <v>20</v>
      </c>
      <c r="F196" s="214" t="s">
        <v>628</v>
      </c>
      <c r="G196" s="211"/>
      <c r="H196" s="215">
        <v>5</v>
      </c>
      <c r="I196" s="216"/>
      <c r="J196" s="211"/>
      <c r="K196" s="211"/>
      <c r="L196" s="217"/>
      <c r="M196" s="218"/>
      <c r="N196" s="219"/>
      <c r="O196" s="219"/>
      <c r="P196" s="219"/>
      <c r="Q196" s="219"/>
      <c r="R196" s="219"/>
      <c r="S196" s="219"/>
      <c r="T196" s="220"/>
      <c r="AT196" s="221" t="s">
        <v>377</v>
      </c>
      <c r="AU196" s="221" t="s">
        <v>84</v>
      </c>
      <c r="AV196" s="13" t="s">
        <v>84</v>
      </c>
      <c r="AW196" s="13" t="s">
        <v>38</v>
      </c>
      <c r="AX196" s="13" t="s">
        <v>76</v>
      </c>
      <c r="AY196" s="221" t="s">
        <v>150</v>
      </c>
    </row>
    <row r="197" spans="1:65" s="13" customFormat="1" ht="10">
      <c r="B197" s="210"/>
      <c r="C197" s="211"/>
      <c r="D197" s="212" t="s">
        <v>377</v>
      </c>
      <c r="E197" s="213" t="s">
        <v>20</v>
      </c>
      <c r="F197" s="214" t="s">
        <v>674</v>
      </c>
      <c r="G197" s="211"/>
      <c r="H197" s="215">
        <v>5</v>
      </c>
      <c r="I197" s="216"/>
      <c r="J197" s="211"/>
      <c r="K197" s="211"/>
      <c r="L197" s="217"/>
      <c r="M197" s="218"/>
      <c r="N197" s="219"/>
      <c r="O197" s="219"/>
      <c r="P197" s="219"/>
      <c r="Q197" s="219"/>
      <c r="R197" s="219"/>
      <c r="S197" s="219"/>
      <c r="T197" s="220"/>
      <c r="AT197" s="221" t="s">
        <v>377</v>
      </c>
      <c r="AU197" s="221" t="s">
        <v>84</v>
      </c>
      <c r="AV197" s="13" t="s">
        <v>84</v>
      </c>
      <c r="AW197" s="13" t="s">
        <v>38</v>
      </c>
      <c r="AX197" s="13" t="s">
        <v>76</v>
      </c>
      <c r="AY197" s="221" t="s">
        <v>150</v>
      </c>
    </row>
    <row r="198" spans="1:65" s="13" customFormat="1" ht="10">
      <c r="B198" s="210"/>
      <c r="C198" s="211"/>
      <c r="D198" s="212" t="s">
        <v>377</v>
      </c>
      <c r="E198" s="213" t="s">
        <v>20</v>
      </c>
      <c r="F198" s="214" t="s">
        <v>675</v>
      </c>
      <c r="G198" s="211"/>
      <c r="H198" s="215">
        <v>3</v>
      </c>
      <c r="I198" s="216"/>
      <c r="J198" s="211"/>
      <c r="K198" s="211"/>
      <c r="L198" s="217"/>
      <c r="M198" s="218"/>
      <c r="N198" s="219"/>
      <c r="O198" s="219"/>
      <c r="P198" s="219"/>
      <c r="Q198" s="219"/>
      <c r="R198" s="219"/>
      <c r="S198" s="219"/>
      <c r="T198" s="220"/>
      <c r="AT198" s="221" t="s">
        <v>377</v>
      </c>
      <c r="AU198" s="221" t="s">
        <v>84</v>
      </c>
      <c r="AV198" s="13" t="s">
        <v>84</v>
      </c>
      <c r="AW198" s="13" t="s">
        <v>38</v>
      </c>
      <c r="AX198" s="13" t="s">
        <v>76</v>
      </c>
      <c r="AY198" s="221" t="s">
        <v>150</v>
      </c>
    </row>
    <row r="199" spans="1:65" s="13" customFormat="1" ht="10">
      <c r="B199" s="210"/>
      <c r="C199" s="211"/>
      <c r="D199" s="212" t="s">
        <v>377</v>
      </c>
      <c r="E199" s="213" t="s">
        <v>20</v>
      </c>
      <c r="F199" s="214" t="s">
        <v>676</v>
      </c>
      <c r="G199" s="211"/>
      <c r="H199" s="215">
        <v>3</v>
      </c>
      <c r="I199" s="216"/>
      <c r="J199" s="211"/>
      <c r="K199" s="211"/>
      <c r="L199" s="217"/>
      <c r="M199" s="218"/>
      <c r="N199" s="219"/>
      <c r="O199" s="219"/>
      <c r="P199" s="219"/>
      <c r="Q199" s="219"/>
      <c r="R199" s="219"/>
      <c r="S199" s="219"/>
      <c r="T199" s="220"/>
      <c r="AT199" s="221" t="s">
        <v>377</v>
      </c>
      <c r="AU199" s="221" t="s">
        <v>84</v>
      </c>
      <c r="AV199" s="13" t="s">
        <v>84</v>
      </c>
      <c r="AW199" s="13" t="s">
        <v>38</v>
      </c>
      <c r="AX199" s="13" t="s">
        <v>76</v>
      </c>
      <c r="AY199" s="221" t="s">
        <v>150</v>
      </c>
    </row>
    <row r="200" spans="1:65" s="13" customFormat="1" ht="10">
      <c r="B200" s="210"/>
      <c r="C200" s="211"/>
      <c r="D200" s="212" t="s">
        <v>377</v>
      </c>
      <c r="E200" s="213" t="s">
        <v>20</v>
      </c>
      <c r="F200" s="214" t="s">
        <v>677</v>
      </c>
      <c r="G200" s="211"/>
      <c r="H200" s="215">
        <v>3</v>
      </c>
      <c r="I200" s="216"/>
      <c r="J200" s="211"/>
      <c r="K200" s="211"/>
      <c r="L200" s="217"/>
      <c r="M200" s="218"/>
      <c r="N200" s="219"/>
      <c r="O200" s="219"/>
      <c r="P200" s="219"/>
      <c r="Q200" s="219"/>
      <c r="R200" s="219"/>
      <c r="S200" s="219"/>
      <c r="T200" s="220"/>
      <c r="AT200" s="221" t="s">
        <v>377</v>
      </c>
      <c r="AU200" s="221" t="s">
        <v>84</v>
      </c>
      <c r="AV200" s="13" t="s">
        <v>84</v>
      </c>
      <c r="AW200" s="13" t="s">
        <v>38</v>
      </c>
      <c r="AX200" s="13" t="s">
        <v>76</v>
      </c>
      <c r="AY200" s="221" t="s">
        <v>150</v>
      </c>
    </row>
    <row r="201" spans="1:65" s="13" customFormat="1" ht="10">
      <c r="B201" s="210"/>
      <c r="C201" s="211"/>
      <c r="D201" s="212" t="s">
        <v>377</v>
      </c>
      <c r="E201" s="213" t="s">
        <v>20</v>
      </c>
      <c r="F201" s="214" t="s">
        <v>678</v>
      </c>
      <c r="G201" s="211"/>
      <c r="H201" s="215">
        <v>3</v>
      </c>
      <c r="I201" s="216"/>
      <c r="J201" s="211"/>
      <c r="K201" s="211"/>
      <c r="L201" s="217"/>
      <c r="M201" s="218"/>
      <c r="N201" s="219"/>
      <c r="O201" s="219"/>
      <c r="P201" s="219"/>
      <c r="Q201" s="219"/>
      <c r="R201" s="219"/>
      <c r="S201" s="219"/>
      <c r="T201" s="220"/>
      <c r="AT201" s="221" t="s">
        <v>377</v>
      </c>
      <c r="AU201" s="221" t="s">
        <v>84</v>
      </c>
      <c r="AV201" s="13" t="s">
        <v>84</v>
      </c>
      <c r="AW201" s="13" t="s">
        <v>38</v>
      </c>
      <c r="AX201" s="13" t="s">
        <v>76</v>
      </c>
      <c r="AY201" s="221" t="s">
        <v>150</v>
      </c>
    </row>
    <row r="202" spans="1:65" s="14" customFormat="1" ht="10">
      <c r="B202" s="222"/>
      <c r="C202" s="223"/>
      <c r="D202" s="212" t="s">
        <v>377</v>
      </c>
      <c r="E202" s="224" t="s">
        <v>20</v>
      </c>
      <c r="F202" s="225" t="s">
        <v>381</v>
      </c>
      <c r="G202" s="223"/>
      <c r="H202" s="226">
        <v>36</v>
      </c>
      <c r="I202" s="227"/>
      <c r="J202" s="223"/>
      <c r="K202" s="223"/>
      <c r="L202" s="228"/>
      <c r="M202" s="229"/>
      <c r="N202" s="230"/>
      <c r="O202" s="230"/>
      <c r="P202" s="230"/>
      <c r="Q202" s="230"/>
      <c r="R202" s="230"/>
      <c r="S202" s="230"/>
      <c r="T202" s="231"/>
      <c r="AT202" s="232" t="s">
        <v>377</v>
      </c>
      <c r="AU202" s="232" t="s">
        <v>84</v>
      </c>
      <c r="AV202" s="14" t="s">
        <v>282</v>
      </c>
      <c r="AW202" s="14" t="s">
        <v>38</v>
      </c>
      <c r="AX202" s="14" t="s">
        <v>22</v>
      </c>
      <c r="AY202" s="232" t="s">
        <v>150</v>
      </c>
    </row>
    <row r="203" spans="1:65" s="2" customFormat="1" ht="24.15" customHeight="1">
      <c r="A203" s="34"/>
      <c r="B203" s="35"/>
      <c r="C203" s="178" t="s">
        <v>679</v>
      </c>
      <c r="D203" s="178" t="s">
        <v>154</v>
      </c>
      <c r="E203" s="179" t="s">
        <v>680</v>
      </c>
      <c r="F203" s="180" t="s">
        <v>681</v>
      </c>
      <c r="G203" s="181" t="s">
        <v>157</v>
      </c>
      <c r="H203" s="182">
        <v>52</v>
      </c>
      <c r="I203" s="183"/>
      <c r="J203" s="184">
        <f>ROUND(I203*H203,2)</f>
        <v>0</v>
      </c>
      <c r="K203" s="180" t="s">
        <v>158</v>
      </c>
      <c r="L203" s="39"/>
      <c r="M203" s="185" t="s">
        <v>20</v>
      </c>
      <c r="N203" s="186" t="s">
        <v>47</v>
      </c>
      <c r="O203" s="64"/>
      <c r="P203" s="187">
        <f>O203*H203</f>
        <v>0</v>
      </c>
      <c r="Q203" s="187">
        <v>0</v>
      </c>
      <c r="R203" s="187">
        <f>Q203*H203</f>
        <v>0</v>
      </c>
      <c r="S203" s="187">
        <v>0</v>
      </c>
      <c r="T203" s="18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9" t="s">
        <v>229</v>
      </c>
      <c r="AT203" s="189" t="s">
        <v>154</v>
      </c>
      <c r="AU203" s="189" t="s">
        <v>84</v>
      </c>
      <c r="AY203" s="17" t="s">
        <v>150</v>
      </c>
      <c r="BE203" s="190">
        <f>IF(N203="základní",J203,0)</f>
        <v>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7" t="s">
        <v>22</v>
      </c>
      <c r="BK203" s="190">
        <f>ROUND(I203*H203,2)</f>
        <v>0</v>
      </c>
      <c r="BL203" s="17" t="s">
        <v>229</v>
      </c>
      <c r="BM203" s="189" t="s">
        <v>682</v>
      </c>
    </row>
    <row r="204" spans="1:65" s="2" customFormat="1" ht="10">
      <c r="A204" s="34"/>
      <c r="B204" s="35"/>
      <c r="C204" s="36"/>
      <c r="D204" s="191" t="s">
        <v>161</v>
      </c>
      <c r="E204" s="36"/>
      <c r="F204" s="192" t="s">
        <v>683</v>
      </c>
      <c r="G204" s="36"/>
      <c r="H204" s="36"/>
      <c r="I204" s="193"/>
      <c r="J204" s="36"/>
      <c r="K204" s="36"/>
      <c r="L204" s="39"/>
      <c r="M204" s="194"/>
      <c r="N204" s="195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161</v>
      </c>
      <c r="AU204" s="17" t="s">
        <v>84</v>
      </c>
    </row>
    <row r="205" spans="1:65" s="13" customFormat="1" ht="10">
      <c r="B205" s="210"/>
      <c r="C205" s="211"/>
      <c r="D205" s="212" t="s">
        <v>377</v>
      </c>
      <c r="E205" s="213" t="s">
        <v>20</v>
      </c>
      <c r="F205" s="214" t="s">
        <v>502</v>
      </c>
      <c r="G205" s="211"/>
      <c r="H205" s="215">
        <v>10</v>
      </c>
      <c r="I205" s="216"/>
      <c r="J205" s="211"/>
      <c r="K205" s="211"/>
      <c r="L205" s="217"/>
      <c r="M205" s="218"/>
      <c r="N205" s="219"/>
      <c r="O205" s="219"/>
      <c r="P205" s="219"/>
      <c r="Q205" s="219"/>
      <c r="R205" s="219"/>
      <c r="S205" s="219"/>
      <c r="T205" s="220"/>
      <c r="AT205" s="221" t="s">
        <v>377</v>
      </c>
      <c r="AU205" s="221" t="s">
        <v>84</v>
      </c>
      <c r="AV205" s="13" t="s">
        <v>84</v>
      </c>
      <c r="AW205" s="13" t="s">
        <v>38</v>
      </c>
      <c r="AX205" s="13" t="s">
        <v>76</v>
      </c>
      <c r="AY205" s="221" t="s">
        <v>150</v>
      </c>
    </row>
    <row r="206" spans="1:65" s="13" customFormat="1" ht="10">
      <c r="B206" s="210"/>
      <c r="C206" s="211"/>
      <c r="D206" s="212" t="s">
        <v>377</v>
      </c>
      <c r="E206" s="213" t="s">
        <v>20</v>
      </c>
      <c r="F206" s="214" t="s">
        <v>684</v>
      </c>
      <c r="G206" s="211"/>
      <c r="H206" s="215">
        <v>13</v>
      </c>
      <c r="I206" s="216"/>
      <c r="J206" s="211"/>
      <c r="K206" s="211"/>
      <c r="L206" s="217"/>
      <c r="M206" s="218"/>
      <c r="N206" s="219"/>
      <c r="O206" s="219"/>
      <c r="P206" s="219"/>
      <c r="Q206" s="219"/>
      <c r="R206" s="219"/>
      <c r="S206" s="219"/>
      <c r="T206" s="220"/>
      <c r="AT206" s="221" t="s">
        <v>377</v>
      </c>
      <c r="AU206" s="221" t="s">
        <v>84</v>
      </c>
      <c r="AV206" s="13" t="s">
        <v>84</v>
      </c>
      <c r="AW206" s="13" t="s">
        <v>38</v>
      </c>
      <c r="AX206" s="13" t="s">
        <v>76</v>
      </c>
      <c r="AY206" s="221" t="s">
        <v>150</v>
      </c>
    </row>
    <row r="207" spans="1:65" s="13" customFormat="1" ht="10">
      <c r="B207" s="210"/>
      <c r="C207" s="211"/>
      <c r="D207" s="212" t="s">
        <v>377</v>
      </c>
      <c r="E207" s="213" t="s">
        <v>20</v>
      </c>
      <c r="F207" s="214" t="s">
        <v>685</v>
      </c>
      <c r="G207" s="211"/>
      <c r="H207" s="215">
        <v>23</v>
      </c>
      <c r="I207" s="216"/>
      <c r="J207" s="211"/>
      <c r="K207" s="211"/>
      <c r="L207" s="217"/>
      <c r="M207" s="218"/>
      <c r="N207" s="219"/>
      <c r="O207" s="219"/>
      <c r="P207" s="219"/>
      <c r="Q207" s="219"/>
      <c r="R207" s="219"/>
      <c r="S207" s="219"/>
      <c r="T207" s="220"/>
      <c r="AT207" s="221" t="s">
        <v>377</v>
      </c>
      <c r="AU207" s="221" t="s">
        <v>84</v>
      </c>
      <c r="AV207" s="13" t="s">
        <v>84</v>
      </c>
      <c r="AW207" s="13" t="s">
        <v>38</v>
      </c>
      <c r="AX207" s="13" t="s">
        <v>76</v>
      </c>
      <c r="AY207" s="221" t="s">
        <v>150</v>
      </c>
    </row>
    <row r="208" spans="1:65" s="13" customFormat="1" ht="10">
      <c r="B208" s="210"/>
      <c r="C208" s="211"/>
      <c r="D208" s="212" t="s">
        <v>377</v>
      </c>
      <c r="E208" s="213" t="s">
        <v>20</v>
      </c>
      <c r="F208" s="214" t="s">
        <v>686</v>
      </c>
      <c r="G208" s="211"/>
      <c r="H208" s="215">
        <v>6</v>
      </c>
      <c r="I208" s="216"/>
      <c r="J208" s="211"/>
      <c r="K208" s="211"/>
      <c r="L208" s="217"/>
      <c r="M208" s="218"/>
      <c r="N208" s="219"/>
      <c r="O208" s="219"/>
      <c r="P208" s="219"/>
      <c r="Q208" s="219"/>
      <c r="R208" s="219"/>
      <c r="S208" s="219"/>
      <c r="T208" s="220"/>
      <c r="AT208" s="221" t="s">
        <v>377</v>
      </c>
      <c r="AU208" s="221" t="s">
        <v>84</v>
      </c>
      <c r="AV208" s="13" t="s">
        <v>84</v>
      </c>
      <c r="AW208" s="13" t="s">
        <v>38</v>
      </c>
      <c r="AX208" s="13" t="s">
        <v>76</v>
      </c>
      <c r="AY208" s="221" t="s">
        <v>150</v>
      </c>
    </row>
    <row r="209" spans="1:65" s="14" customFormat="1" ht="10">
      <c r="B209" s="222"/>
      <c r="C209" s="223"/>
      <c r="D209" s="212" t="s">
        <v>377</v>
      </c>
      <c r="E209" s="224" t="s">
        <v>20</v>
      </c>
      <c r="F209" s="225" t="s">
        <v>381</v>
      </c>
      <c r="G209" s="223"/>
      <c r="H209" s="226">
        <v>52</v>
      </c>
      <c r="I209" s="227"/>
      <c r="J209" s="223"/>
      <c r="K209" s="223"/>
      <c r="L209" s="228"/>
      <c r="M209" s="229"/>
      <c r="N209" s="230"/>
      <c r="O209" s="230"/>
      <c r="P209" s="230"/>
      <c r="Q209" s="230"/>
      <c r="R209" s="230"/>
      <c r="S209" s="230"/>
      <c r="T209" s="231"/>
      <c r="AT209" s="232" t="s">
        <v>377</v>
      </c>
      <c r="AU209" s="232" t="s">
        <v>84</v>
      </c>
      <c r="AV209" s="14" t="s">
        <v>282</v>
      </c>
      <c r="AW209" s="14" t="s">
        <v>38</v>
      </c>
      <c r="AX209" s="14" t="s">
        <v>22</v>
      </c>
      <c r="AY209" s="232" t="s">
        <v>150</v>
      </c>
    </row>
    <row r="210" spans="1:65" s="2" customFormat="1" ht="16.5" customHeight="1">
      <c r="A210" s="34"/>
      <c r="B210" s="35"/>
      <c r="C210" s="196" t="s">
        <v>491</v>
      </c>
      <c r="D210" s="196" t="s">
        <v>175</v>
      </c>
      <c r="E210" s="197" t="s">
        <v>687</v>
      </c>
      <c r="F210" s="198" t="s">
        <v>688</v>
      </c>
      <c r="G210" s="199" t="s">
        <v>157</v>
      </c>
      <c r="H210" s="200">
        <v>52</v>
      </c>
      <c r="I210" s="201"/>
      <c r="J210" s="202">
        <f>ROUND(I210*H210,2)</f>
        <v>0</v>
      </c>
      <c r="K210" s="198" t="s">
        <v>158</v>
      </c>
      <c r="L210" s="203"/>
      <c r="M210" s="204" t="s">
        <v>20</v>
      </c>
      <c r="N210" s="205" t="s">
        <v>47</v>
      </c>
      <c r="O210" s="64"/>
      <c r="P210" s="187">
        <f>O210*H210</f>
        <v>0</v>
      </c>
      <c r="Q210" s="187">
        <v>1.4999999999999999E-4</v>
      </c>
      <c r="R210" s="187">
        <f>Q210*H210</f>
        <v>7.7999999999999996E-3</v>
      </c>
      <c r="S210" s="187">
        <v>0</v>
      </c>
      <c r="T210" s="18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9" t="s">
        <v>689</v>
      </c>
      <c r="AT210" s="189" t="s">
        <v>175</v>
      </c>
      <c r="AU210" s="189" t="s">
        <v>84</v>
      </c>
      <c r="AY210" s="17" t="s">
        <v>150</v>
      </c>
      <c r="BE210" s="190">
        <f>IF(N210="základní",J210,0)</f>
        <v>0</v>
      </c>
      <c r="BF210" s="190">
        <f>IF(N210="snížená",J210,0)</f>
        <v>0</v>
      </c>
      <c r="BG210" s="190">
        <f>IF(N210="zákl. přenesená",J210,0)</f>
        <v>0</v>
      </c>
      <c r="BH210" s="190">
        <f>IF(N210="sníž. přenesená",J210,0)</f>
        <v>0</v>
      </c>
      <c r="BI210" s="190">
        <f>IF(N210="nulová",J210,0)</f>
        <v>0</v>
      </c>
      <c r="BJ210" s="17" t="s">
        <v>22</v>
      </c>
      <c r="BK210" s="190">
        <f>ROUND(I210*H210,2)</f>
        <v>0</v>
      </c>
      <c r="BL210" s="17" t="s">
        <v>689</v>
      </c>
      <c r="BM210" s="189" t="s">
        <v>690</v>
      </c>
    </row>
    <row r="211" spans="1:65" s="13" customFormat="1" ht="10">
      <c r="B211" s="210"/>
      <c r="C211" s="211"/>
      <c r="D211" s="212" t="s">
        <v>377</v>
      </c>
      <c r="E211" s="213" t="s">
        <v>20</v>
      </c>
      <c r="F211" s="214" t="s">
        <v>502</v>
      </c>
      <c r="G211" s="211"/>
      <c r="H211" s="215">
        <v>10</v>
      </c>
      <c r="I211" s="216"/>
      <c r="J211" s="211"/>
      <c r="K211" s="211"/>
      <c r="L211" s="217"/>
      <c r="M211" s="218"/>
      <c r="N211" s="219"/>
      <c r="O211" s="219"/>
      <c r="P211" s="219"/>
      <c r="Q211" s="219"/>
      <c r="R211" s="219"/>
      <c r="S211" s="219"/>
      <c r="T211" s="220"/>
      <c r="AT211" s="221" t="s">
        <v>377</v>
      </c>
      <c r="AU211" s="221" t="s">
        <v>84</v>
      </c>
      <c r="AV211" s="13" t="s">
        <v>84</v>
      </c>
      <c r="AW211" s="13" t="s">
        <v>38</v>
      </c>
      <c r="AX211" s="13" t="s">
        <v>76</v>
      </c>
      <c r="AY211" s="221" t="s">
        <v>150</v>
      </c>
    </row>
    <row r="212" spans="1:65" s="13" customFormat="1" ht="10">
      <c r="B212" s="210"/>
      <c r="C212" s="211"/>
      <c r="D212" s="212" t="s">
        <v>377</v>
      </c>
      <c r="E212" s="213" t="s">
        <v>20</v>
      </c>
      <c r="F212" s="214" t="s">
        <v>684</v>
      </c>
      <c r="G212" s="211"/>
      <c r="H212" s="215">
        <v>13</v>
      </c>
      <c r="I212" s="216"/>
      <c r="J212" s="211"/>
      <c r="K212" s="211"/>
      <c r="L212" s="217"/>
      <c r="M212" s="218"/>
      <c r="N212" s="219"/>
      <c r="O212" s="219"/>
      <c r="P212" s="219"/>
      <c r="Q212" s="219"/>
      <c r="R212" s="219"/>
      <c r="S212" s="219"/>
      <c r="T212" s="220"/>
      <c r="AT212" s="221" t="s">
        <v>377</v>
      </c>
      <c r="AU212" s="221" t="s">
        <v>84</v>
      </c>
      <c r="AV212" s="13" t="s">
        <v>84</v>
      </c>
      <c r="AW212" s="13" t="s">
        <v>38</v>
      </c>
      <c r="AX212" s="13" t="s">
        <v>76</v>
      </c>
      <c r="AY212" s="221" t="s">
        <v>150</v>
      </c>
    </row>
    <row r="213" spans="1:65" s="13" customFormat="1" ht="10">
      <c r="B213" s="210"/>
      <c r="C213" s="211"/>
      <c r="D213" s="212" t="s">
        <v>377</v>
      </c>
      <c r="E213" s="213" t="s">
        <v>20</v>
      </c>
      <c r="F213" s="214" t="s">
        <v>685</v>
      </c>
      <c r="G213" s="211"/>
      <c r="H213" s="215">
        <v>23</v>
      </c>
      <c r="I213" s="216"/>
      <c r="J213" s="211"/>
      <c r="K213" s="211"/>
      <c r="L213" s="217"/>
      <c r="M213" s="218"/>
      <c r="N213" s="219"/>
      <c r="O213" s="219"/>
      <c r="P213" s="219"/>
      <c r="Q213" s="219"/>
      <c r="R213" s="219"/>
      <c r="S213" s="219"/>
      <c r="T213" s="220"/>
      <c r="AT213" s="221" t="s">
        <v>377</v>
      </c>
      <c r="AU213" s="221" t="s">
        <v>84</v>
      </c>
      <c r="AV213" s="13" t="s">
        <v>84</v>
      </c>
      <c r="AW213" s="13" t="s">
        <v>38</v>
      </c>
      <c r="AX213" s="13" t="s">
        <v>76</v>
      </c>
      <c r="AY213" s="221" t="s">
        <v>150</v>
      </c>
    </row>
    <row r="214" spans="1:65" s="13" customFormat="1" ht="10">
      <c r="B214" s="210"/>
      <c r="C214" s="211"/>
      <c r="D214" s="212" t="s">
        <v>377</v>
      </c>
      <c r="E214" s="213" t="s">
        <v>20</v>
      </c>
      <c r="F214" s="214" t="s">
        <v>686</v>
      </c>
      <c r="G214" s="211"/>
      <c r="H214" s="215">
        <v>6</v>
      </c>
      <c r="I214" s="216"/>
      <c r="J214" s="211"/>
      <c r="K214" s="211"/>
      <c r="L214" s="217"/>
      <c r="M214" s="218"/>
      <c r="N214" s="219"/>
      <c r="O214" s="219"/>
      <c r="P214" s="219"/>
      <c r="Q214" s="219"/>
      <c r="R214" s="219"/>
      <c r="S214" s="219"/>
      <c r="T214" s="220"/>
      <c r="AT214" s="221" t="s">
        <v>377</v>
      </c>
      <c r="AU214" s="221" t="s">
        <v>84</v>
      </c>
      <c r="AV214" s="13" t="s">
        <v>84</v>
      </c>
      <c r="AW214" s="13" t="s">
        <v>38</v>
      </c>
      <c r="AX214" s="13" t="s">
        <v>76</v>
      </c>
      <c r="AY214" s="221" t="s">
        <v>150</v>
      </c>
    </row>
    <row r="215" spans="1:65" s="14" customFormat="1" ht="10">
      <c r="B215" s="222"/>
      <c r="C215" s="223"/>
      <c r="D215" s="212" t="s">
        <v>377</v>
      </c>
      <c r="E215" s="224" t="s">
        <v>20</v>
      </c>
      <c r="F215" s="225" t="s">
        <v>381</v>
      </c>
      <c r="G215" s="223"/>
      <c r="H215" s="226">
        <v>52</v>
      </c>
      <c r="I215" s="227"/>
      <c r="J215" s="223"/>
      <c r="K215" s="223"/>
      <c r="L215" s="228"/>
      <c r="M215" s="229"/>
      <c r="N215" s="230"/>
      <c r="O215" s="230"/>
      <c r="P215" s="230"/>
      <c r="Q215" s="230"/>
      <c r="R215" s="230"/>
      <c r="S215" s="230"/>
      <c r="T215" s="231"/>
      <c r="AT215" s="232" t="s">
        <v>377</v>
      </c>
      <c r="AU215" s="232" t="s">
        <v>84</v>
      </c>
      <c r="AV215" s="14" t="s">
        <v>282</v>
      </c>
      <c r="AW215" s="14" t="s">
        <v>38</v>
      </c>
      <c r="AX215" s="14" t="s">
        <v>22</v>
      </c>
      <c r="AY215" s="232" t="s">
        <v>150</v>
      </c>
    </row>
    <row r="216" spans="1:65" s="2" customFormat="1" ht="16.5" customHeight="1">
      <c r="A216" s="34"/>
      <c r="B216" s="35"/>
      <c r="C216" s="196" t="s">
        <v>691</v>
      </c>
      <c r="D216" s="196" t="s">
        <v>175</v>
      </c>
      <c r="E216" s="197" t="s">
        <v>692</v>
      </c>
      <c r="F216" s="198" t="s">
        <v>693</v>
      </c>
      <c r="G216" s="199" t="s">
        <v>157</v>
      </c>
      <c r="H216" s="200">
        <v>31</v>
      </c>
      <c r="I216" s="201"/>
      <c r="J216" s="202">
        <f>ROUND(I216*H216,2)</f>
        <v>0</v>
      </c>
      <c r="K216" s="198" t="s">
        <v>158</v>
      </c>
      <c r="L216" s="203"/>
      <c r="M216" s="204" t="s">
        <v>20</v>
      </c>
      <c r="N216" s="205" t="s">
        <v>47</v>
      </c>
      <c r="O216" s="64"/>
      <c r="P216" s="187">
        <f>O216*H216</f>
        <v>0</v>
      </c>
      <c r="Q216" s="187">
        <v>4.0000000000000003E-5</v>
      </c>
      <c r="R216" s="187">
        <f>Q216*H216</f>
        <v>1.24E-3</v>
      </c>
      <c r="S216" s="187">
        <v>0</v>
      </c>
      <c r="T216" s="18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9" t="s">
        <v>689</v>
      </c>
      <c r="AT216" s="189" t="s">
        <v>175</v>
      </c>
      <c r="AU216" s="189" t="s">
        <v>84</v>
      </c>
      <c r="AY216" s="17" t="s">
        <v>150</v>
      </c>
      <c r="BE216" s="190">
        <f>IF(N216="základní",J216,0)</f>
        <v>0</v>
      </c>
      <c r="BF216" s="190">
        <f>IF(N216="snížená",J216,0)</f>
        <v>0</v>
      </c>
      <c r="BG216" s="190">
        <f>IF(N216="zákl. přenesená",J216,0)</f>
        <v>0</v>
      </c>
      <c r="BH216" s="190">
        <f>IF(N216="sníž. přenesená",J216,0)</f>
        <v>0</v>
      </c>
      <c r="BI216" s="190">
        <f>IF(N216="nulová",J216,0)</f>
        <v>0</v>
      </c>
      <c r="BJ216" s="17" t="s">
        <v>22</v>
      </c>
      <c r="BK216" s="190">
        <f>ROUND(I216*H216,2)</f>
        <v>0</v>
      </c>
      <c r="BL216" s="17" t="s">
        <v>689</v>
      </c>
      <c r="BM216" s="189" t="s">
        <v>694</v>
      </c>
    </row>
    <row r="217" spans="1:65" s="13" customFormat="1" ht="10">
      <c r="B217" s="210"/>
      <c r="C217" s="211"/>
      <c r="D217" s="212" t="s">
        <v>377</v>
      </c>
      <c r="E217" s="213" t="s">
        <v>20</v>
      </c>
      <c r="F217" s="214" t="s">
        <v>571</v>
      </c>
      <c r="G217" s="211"/>
      <c r="H217" s="215">
        <v>1</v>
      </c>
      <c r="I217" s="216"/>
      <c r="J217" s="211"/>
      <c r="K217" s="211"/>
      <c r="L217" s="217"/>
      <c r="M217" s="218"/>
      <c r="N217" s="219"/>
      <c r="O217" s="219"/>
      <c r="P217" s="219"/>
      <c r="Q217" s="219"/>
      <c r="R217" s="219"/>
      <c r="S217" s="219"/>
      <c r="T217" s="220"/>
      <c r="AT217" s="221" t="s">
        <v>377</v>
      </c>
      <c r="AU217" s="221" t="s">
        <v>84</v>
      </c>
      <c r="AV217" s="13" t="s">
        <v>84</v>
      </c>
      <c r="AW217" s="13" t="s">
        <v>38</v>
      </c>
      <c r="AX217" s="13" t="s">
        <v>76</v>
      </c>
      <c r="AY217" s="221" t="s">
        <v>150</v>
      </c>
    </row>
    <row r="218" spans="1:65" s="13" customFormat="1" ht="10">
      <c r="B218" s="210"/>
      <c r="C218" s="211"/>
      <c r="D218" s="212" t="s">
        <v>377</v>
      </c>
      <c r="E218" s="213" t="s">
        <v>20</v>
      </c>
      <c r="F218" s="214" t="s">
        <v>627</v>
      </c>
      <c r="G218" s="211"/>
      <c r="H218" s="215">
        <v>4</v>
      </c>
      <c r="I218" s="216"/>
      <c r="J218" s="211"/>
      <c r="K218" s="211"/>
      <c r="L218" s="217"/>
      <c r="M218" s="218"/>
      <c r="N218" s="219"/>
      <c r="O218" s="219"/>
      <c r="P218" s="219"/>
      <c r="Q218" s="219"/>
      <c r="R218" s="219"/>
      <c r="S218" s="219"/>
      <c r="T218" s="220"/>
      <c r="AT218" s="221" t="s">
        <v>377</v>
      </c>
      <c r="AU218" s="221" t="s">
        <v>84</v>
      </c>
      <c r="AV218" s="13" t="s">
        <v>84</v>
      </c>
      <c r="AW218" s="13" t="s">
        <v>38</v>
      </c>
      <c r="AX218" s="13" t="s">
        <v>76</v>
      </c>
      <c r="AY218" s="221" t="s">
        <v>150</v>
      </c>
    </row>
    <row r="219" spans="1:65" s="13" customFormat="1" ht="10">
      <c r="B219" s="210"/>
      <c r="C219" s="211"/>
      <c r="D219" s="212" t="s">
        <v>377</v>
      </c>
      <c r="E219" s="213" t="s">
        <v>20</v>
      </c>
      <c r="F219" s="214" t="s">
        <v>673</v>
      </c>
      <c r="G219" s="211"/>
      <c r="H219" s="215">
        <v>9</v>
      </c>
      <c r="I219" s="216"/>
      <c r="J219" s="211"/>
      <c r="K219" s="211"/>
      <c r="L219" s="217"/>
      <c r="M219" s="218"/>
      <c r="N219" s="219"/>
      <c r="O219" s="219"/>
      <c r="P219" s="219"/>
      <c r="Q219" s="219"/>
      <c r="R219" s="219"/>
      <c r="S219" s="219"/>
      <c r="T219" s="220"/>
      <c r="AT219" s="221" t="s">
        <v>377</v>
      </c>
      <c r="AU219" s="221" t="s">
        <v>84</v>
      </c>
      <c r="AV219" s="13" t="s">
        <v>84</v>
      </c>
      <c r="AW219" s="13" t="s">
        <v>38</v>
      </c>
      <c r="AX219" s="13" t="s">
        <v>76</v>
      </c>
      <c r="AY219" s="221" t="s">
        <v>150</v>
      </c>
    </row>
    <row r="220" spans="1:65" s="13" customFormat="1" ht="10">
      <c r="B220" s="210"/>
      <c r="C220" s="211"/>
      <c r="D220" s="212" t="s">
        <v>377</v>
      </c>
      <c r="E220" s="213" t="s">
        <v>20</v>
      </c>
      <c r="F220" s="214" t="s">
        <v>628</v>
      </c>
      <c r="G220" s="211"/>
      <c r="H220" s="215">
        <v>5</v>
      </c>
      <c r="I220" s="216"/>
      <c r="J220" s="211"/>
      <c r="K220" s="211"/>
      <c r="L220" s="217"/>
      <c r="M220" s="218"/>
      <c r="N220" s="219"/>
      <c r="O220" s="219"/>
      <c r="P220" s="219"/>
      <c r="Q220" s="219"/>
      <c r="R220" s="219"/>
      <c r="S220" s="219"/>
      <c r="T220" s="220"/>
      <c r="AT220" s="221" t="s">
        <v>377</v>
      </c>
      <c r="AU220" s="221" t="s">
        <v>84</v>
      </c>
      <c r="AV220" s="13" t="s">
        <v>84</v>
      </c>
      <c r="AW220" s="13" t="s">
        <v>38</v>
      </c>
      <c r="AX220" s="13" t="s">
        <v>76</v>
      </c>
      <c r="AY220" s="221" t="s">
        <v>150</v>
      </c>
    </row>
    <row r="221" spans="1:65" s="13" customFormat="1" ht="10">
      <c r="B221" s="210"/>
      <c r="C221" s="211"/>
      <c r="D221" s="212" t="s">
        <v>377</v>
      </c>
      <c r="E221" s="213" t="s">
        <v>20</v>
      </c>
      <c r="F221" s="214" t="s">
        <v>629</v>
      </c>
      <c r="G221" s="211"/>
      <c r="H221" s="215">
        <v>2</v>
      </c>
      <c r="I221" s="216"/>
      <c r="J221" s="211"/>
      <c r="K221" s="211"/>
      <c r="L221" s="217"/>
      <c r="M221" s="218"/>
      <c r="N221" s="219"/>
      <c r="O221" s="219"/>
      <c r="P221" s="219"/>
      <c r="Q221" s="219"/>
      <c r="R221" s="219"/>
      <c r="S221" s="219"/>
      <c r="T221" s="220"/>
      <c r="AT221" s="221" t="s">
        <v>377</v>
      </c>
      <c r="AU221" s="221" t="s">
        <v>84</v>
      </c>
      <c r="AV221" s="13" t="s">
        <v>84</v>
      </c>
      <c r="AW221" s="13" t="s">
        <v>38</v>
      </c>
      <c r="AX221" s="13" t="s">
        <v>76</v>
      </c>
      <c r="AY221" s="221" t="s">
        <v>150</v>
      </c>
    </row>
    <row r="222" spans="1:65" s="13" customFormat="1" ht="10">
      <c r="B222" s="210"/>
      <c r="C222" s="211"/>
      <c r="D222" s="212" t="s">
        <v>377</v>
      </c>
      <c r="E222" s="213" t="s">
        <v>20</v>
      </c>
      <c r="F222" s="214" t="s">
        <v>563</v>
      </c>
      <c r="G222" s="211"/>
      <c r="H222" s="215">
        <v>2</v>
      </c>
      <c r="I222" s="216"/>
      <c r="J222" s="211"/>
      <c r="K222" s="211"/>
      <c r="L222" s="217"/>
      <c r="M222" s="218"/>
      <c r="N222" s="219"/>
      <c r="O222" s="219"/>
      <c r="P222" s="219"/>
      <c r="Q222" s="219"/>
      <c r="R222" s="219"/>
      <c r="S222" s="219"/>
      <c r="T222" s="220"/>
      <c r="AT222" s="221" t="s">
        <v>377</v>
      </c>
      <c r="AU222" s="221" t="s">
        <v>84</v>
      </c>
      <c r="AV222" s="13" t="s">
        <v>84</v>
      </c>
      <c r="AW222" s="13" t="s">
        <v>38</v>
      </c>
      <c r="AX222" s="13" t="s">
        <v>76</v>
      </c>
      <c r="AY222" s="221" t="s">
        <v>150</v>
      </c>
    </row>
    <row r="223" spans="1:65" s="13" customFormat="1" ht="10">
      <c r="B223" s="210"/>
      <c r="C223" s="211"/>
      <c r="D223" s="212" t="s">
        <v>377</v>
      </c>
      <c r="E223" s="213" t="s">
        <v>20</v>
      </c>
      <c r="F223" s="214" t="s">
        <v>630</v>
      </c>
      <c r="G223" s="211"/>
      <c r="H223" s="215">
        <v>3</v>
      </c>
      <c r="I223" s="216"/>
      <c r="J223" s="211"/>
      <c r="K223" s="211"/>
      <c r="L223" s="217"/>
      <c r="M223" s="218"/>
      <c r="N223" s="219"/>
      <c r="O223" s="219"/>
      <c r="P223" s="219"/>
      <c r="Q223" s="219"/>
      <c r="R223" s="219"/>
      <c r="S223" s="219"/>
      <c r="T223" s="220"/>
      <c r="AT223" s="221" t="s">
        <v>377</v>
      </c>
      <c r="AU223" s="221" t="s">
        <v>84</v>
      </c>
      <c r="AV223" s="13" t="s">
        <v>84</v>
      </c>
      <c r="AW223" s="13" t="s">
        <v>38</v>
      </c>
      <c r="AX223" s="13" t="s">
        <v>76</v>
      </c>
      <c r="AY223" s="221" t="s">
        <v>150</v>
      </c>
    </row>
    <row r="224" spans="1:65" s="13" customFormat="1" ht="10">
      <c r="B224" s="210"/>
      <c r="C224" s="211"/>
      <c r="D224" s="212" t="s">
        <v>377</v>
      </c>
      <c r="E224" s="213" t="s">
        <v>20</v>
      </c>
      <c r="F224" s="214" t="s">
        <v>631</v>
      </c>
      <c r="G224" s="211"/>
      <c r="H224" s="215">
        <v>3</v>
      </c>
      <c r="I224" s="216"/>
      <c r="J224" s="211"/>
      <c r="K224" s="211"/>
      <c r="L224" s="217"/>
      <c r="M224" s="218"/>
      <c r="N224" s="219"/>
      <c r="O224" s="219"/>
      <c r="P224" s="219"/>
      <c r="Q224" s="219"/>
      <c r="R224" s="219"/>
      <c r="S224" s="219"/>
      <c r="T224" s="220"/>
      <c r="AT224" s="221" t="s">
        <v>377</v>
      </c>
      <c r="AU224" s="221" t="s">
        <v>84</v>
      </c>
      <c r="AV224" s="13" t="s">
        <v>84</v>
      </c>
      <c r="AW224" s="13" t="s">
        <v>38</v>
      </c>
      <c r="AX224" s="13" t="s">
        <v>76</v>
      </c>
      <c r="AY224" s="221" t="s">
        <v>150</v>
      </c>
    </row>
    <row r="225" spans="1:65" s="13" customFormat="1" ht="10">
      <c r="B225" s="210"/>
      <c r="C225" s="211"/>
      <c r="D225" s="212" t="s">
        <v>377</v>
      </c>
      <c r="E225" s="213" t="s">
        <v>20</v>
      </c>
      <c r="F225" s="214" t="s">
        <v>695</v>
      </c>
      <c r="G225" s="211"/>
      <c r="H225" s="215">
        <v>2</v>
      </c>
      <c r="I225" s="216"/>
      <c r="J225" s="211"/>
      <c r="K225" s="211"/>
      <c r="L225" s="217"/>
      <c r="M225" s="218"/>
      <c r="N225" s="219"/>
      <c r="O225" s="219"/>
      <c r="P225" s="219"/>
      <c r="Q225" s="219"/>
      <c r="R225" s="219"/>
      <c r="S225" s="219"/>
      <c r="T225" s="220"/>
      <c r="AT225" s="221" t="s">
        <v>377</v>
      </c>
      <c r="AU225" s="221" t="s">
        <v>84</v>
      </c>
      <c r="AV225" s="13" t="s">
        <v>84</v>
      </c>
      <c r="AW225" s="13" t="s">
        <v>38</v>
      </c>
      <c r="AX225" s="13" t="s">
        <v>76</v>
      </c>
      <c r="AY225" s="221" t="s">
        <v>150</v>
      </c>
    </row>
    <row r="226" spans="1:65" s="14" customFormat="1" ht="10">
      <c r="B226" s="222"/>
      <c r="C226" s="223"/>
      <c r="D226" s="212" t="s">
        <v>377</v>
      </c>
      <c r="E226" s="224" t="s">
        <v>20</v>
      </c>
      <c r="F226" s="225" t="s">
        <v>381</v>
      </c>
      <c r="G226" s="223"/>
      <c r="H226" s="226">
        <v>31</v>
      </c>
      <c r="I226" s="227"/>
      <c r="J226" s="223"/>
      <c r="K226" s="223"/>
      <c r="L226" s="228"/>
      <c r="M226" s="229"/>
      <c r="N226" s="230"/>
      <c r="O226" s="230"/>
      <c r="P226" s="230"/>
      <c r="Q226" s="230"/>
      <c r="R226" s="230"/>
      <c r="S226" s="230"/>
      <c r="T226" s="231"/>
      <c r="AT226" s="232" t="s">
        <v>377</v>
      </c>
      <c r="AU226" s="232" t="s">
        <v>84</v>
      </c>
      <c r="AV226" s="14" t="s">
        <v>282</v>
      </c>
      <c r="AW226" s="14" t="s">
        <v>38</v>
      </c>
      <c r="AX226" s="14" t="s">
        <v>22</v>
      </c>
      <c r="AY226" s="232" t="s">
        <v>150</v>
      </c>
    </row>
    <row r="227" spans="1:65" s="2" customFormat="1" ht="16.5" customHeight="1">
      <c r="A227" s="34"/>
      <c r="B227" s="35"/>
      <c r="C227" s="196" t="s">
        <v>696</v>
      </c>
      <c r="D227" s="196" t="s">
        <v>175</v>
      </c>
      <c r="E227" s="197" t="s">
        <v>697</v>
      </c>
      <c r="F227" s="198" t="s">
        <v>698</v>
      </c>
      <c r="G227" s="199" t="s">
        <v>157</v>
      </c>
      <c r="H227" s="200">
        <v>6</v>
      </c>
      <c r="I227" s="201"/>
      <c r="J227" s="202">
        <f>ROUND(I227*H227,2)</f>
        <v>0</v>
      </c>
      <c r="K227" s="198" t="s">
        <v>158</v>
      </c>
      <c r="L227" s="203"/>
      <c r="M227" s="204" t="s">
        <v>20</v>
      </c>
      <c r="N227" s="205" t="s">
        <v>47</v>
      </c>
      <c r="O227" s="64"/>
      <c r="P227" s="187">
        <f>O227*H227</f>
        <v>0</v>
      </c>
      <c r="Q227" s="187">
        <v>4.0000000000000003E-5</v>
      </c>
      <c r="R227" s="187">
        <f>Q227*H227</f>
        <v>2.4000000000000003E-4</v>
      </c>
      <c r="S227" s="187">
        <v>0</v>
      </c>
      <c r="T227" s="18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9" t="s">
        <v>689</v>
      </c>
      <c r="AT227" s="189" t="s">
        <v>175</v>
      </c>
      <c r="AU227" s="189" t="s">
        <v>84</v>
      </c>
      <c r="AY227" s="17" t="s">
        <v>150</v>
      </c>
      <c r="BE227" s="190">
        <f>IF(N227="základní",J227,0)</f>
        <v>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17" t="s">
        <v>22</v>
      </c>
      <c r="BK227" s="190">
        <f>ROUND(I227*H227,2)</f>
        <v>0</v>
      </c>
      <c r="BL227" s="17" t="s">
        <v>689</v>
      </c>
      <c r="BM227" s="189" t="s">
        <v>699</v>
      </c>
    </row>
    <row r="228" spans="1:65" s="13" customFormat="1" ht="10">
      <c r="B228" s="210"/>
      <c r="C228" s="211"/>
      <c r="D228" s="212" t="s">
        <v>377</v>
      </c>
      <c r="E228" s="213" t="s">
        <v>20</v>
      </c>
      <c r="F228" s="214" t="s">
        <v>571</v>
      </c>
      <c r="G228" s="211"/>
      <c r="H228" s="215">
        <v>1</v>
      </c>
      <c r="I228" s="216"/>
      <c r="J228" s="211"/>
      <c r="K228" s="211"/>
      <c r="L228" s="217"/>
      <c r="M228" s="218"/>
      <c r="N228" s="219"/>
      <c r="O228" s="219"/>
      <c r="P228" s="219"/>
      <c r="Q228" s="219"/>
      <c r="R228" s="219"/>
      <c r="S228" s="219"/>
      <c r="T228" s="220"/>
      <c r="AT228" s="221" t="s">
        <v>377</v>
      </c>
      <c r="AU228" s="221" t="s">
        <v>84</v>
      </c>
      <c r="AV228" s="13" t="s">
        <v>84</v>
      </c>
      <c r="AW228" s="13" t="s">
        <v>38</v>
      </c>
      <c r="AX228" s="13" t="s">
        <v>76</v>
      </c>
      <c r="AY228" s="221" t="s">
        <v>150</v>
      </c>
    </row>
    <row r="229" spans="1:65" s="13" customFormat="1" ht="10">
      <c r="B229" s="210"/>
      <c r="C229" s="211"/>
      <c r="D229" s="212" t="s">
        <v>377</v>
      </c>
      <c r="E229" s="213" t="s">
        <v>20</v>
      </c>
      <c r="F229" s="214" t="s">
        <v>700</v>
      </c>
      <c r="G229" s="211"/>
      <c r="H229" s="215">
        <v>3</v>
      </c>
      <c r="I229" s="216"/>
      <c r="J229" s="211"/>
      <c r="K229" s="211"/>
      <c r="L229" s="217"/>
      <c r="M229" s="218"/>
      <c r="N229" s="219"/>
      <c r="O229" s="219"/>
      <c r="P229" s="219"/>
      <c r="Q229" s="219"/>
      <c r="R229" s="219"/>
      <c r="S229" s="219"/>
      <c r="T229" s="220"/>
      <c r="AT229" s="221" t="s">
        <v>377</v>
      </c>
      <c r="AU229" s="221" t="s">
        <v>84</v>
      </c>
      <c r="AV229" s="13" t="s">
        <v>84</v>
      </c>
      <c r="AW229" s="13" t="s">
        <v>38</v>
      </c>
      <c r="AX229" s="13" t="s">
        <v>76</v>
      </c>
      <c r="AY229" s="221" t="s">
        <v>150</v>
      </c>
    </row>
    <row r="230" spans="1:65" s="13" customFormat="1" ht="10">
      <c r="B230" s="210"/>
      <c r="C230" s="211"/>
      <c r="D230" s="212" t="s">
        <v>377</v>
      </c>
      <c r="E230" s="213" t="s">
        <v>20</v>
      </c>
      <c r="F230" s="214" t="s">
        <v>496</v>
      </c>
      <c r="G230" s="211"/>
      <c r="H230" s="215">
        <v>1</v>
      </c>
      <c r="I230" s="216"/>
      <c r="J230" s="211"/>
      <c r="K230" s="211"/>
      <c r="L230" s="217"/>
      <c r="M230" s="218"/>
      <c r="N230" s="219"/>
      <c r="O230" s="219"/>
      <c r="P230" s="219"/>
      <c r="Q230" s="219"/>
      <c r="R230" s="219"/>
      <c r="S230" s="219"/>
      <c r="T230" s="220"/>
      <c r="AT230" s="221" t="s">
        <v>377</v>
      </c>
      <c r="AU230" s="221" t="s">
        <v>84</v>
      </c>
      <c r="AV230" s="13" t="s">
        <v>84</v>
      </c>
      <c r="AW230" s="13" t="s">
        <v>38</v>
      </c>
      <c r="AX230" s="13" t="s">
        <v>76</v>
      </c>
      <c r="AY230" s="221" t="s">
        <v>150</v>
      </c>
    </row>
    <row r="231" spans="1:65" s="13" customFormat="1" ht="10">
      <c r="B231" s="210"/>
      <c r="C231" s="211"/>
      <c r="D231" s="212" t="s">
        <v>377</v>
      </c>
      <c r="E231" s="213" t="s">
        <v>20</v>
      </c>
      <c r="F231" s="214" t="s">
        <v>565</v>
      </c>
      <c r="G231" s="211"/>
      <c r="H231" s="215">
        <v>1</v>
      </c>
      <c r="I231" s="216"/>
      <c r="J231" s="211"/>
      <c r="K231" s="211"/>
      <c r="L231" s="217"/>
      <c r="M231" s="218"/>
      <c r="N231" s="219"/>
      <c r="O231" s="219"/>
      <c r="P231" s="219"/>
      <c r="Q231" s="219"/>
      <c r="R231" s="219"/>
      <c r="S231" s="219"/>
      <c r="T231" s="220"/>
      <c r="AT231" s="221" t="s">
        <v>377</v>
      </c>
      <c r="AU231" s="221" t="s">
        <v>84</v>
      </c>
      <c r="AV231" s="13" t="s">
        <v>84</v>
      </c>
      <c r="AW231" s="13" t="s">
        <v>38</v>
      </c>
      <c r="AX231" s="13" t="s">
        <v>76</v>
      </c>
      <c r="AY231" s="221" t="s">
        <v>150</v>
      </c>
    </row>
    <row r="232" spans="1:65" s="14" customFormat="1" ht="10">
      <c r="B232" s="222"/>
      <c r="C232" s="223"/>
      <c r="D232" s="212" t="s">
        <v>377</v>
      </c>
      <c r="E232" s="224" t="s">
        <v>20</v>
      </c>
      <c r="F232" s="225" t="s">
        <v>381</v>
      </c>
      <c r="G232" s="223"/>
      <c r="H232" s="226">
        <v>6</v>
      </c>
      <c r="I232" s="227"/>
      <c r="J232" s="223"/>
      <c r="K232" s="223"/>
      <c r="L232" s="228"/>
      <c r="M232" s="229"/>
      <c r="N232" s="230"/>
      <c r="O232" s="230"/>
      <c r="P232" s="230"/>
      <c r="Q232" s="230"/>
      <c r="R232" s="230"/>
      <c r="S232" s="230"/>
      <c r="T232" s="231"/>
      <c r="AT232" s="232" t="s">
        <v>377</v>
      </c>
      <c r="AU232" s="232" t="s">
        <v>84</v>
      </c>
      <c r="AV232" s="14" t="s">
        <v>282</v>
      </c>
      <c r="AW232" s="14" t="s">
        <v>38</v>
      </c>
      <c r="AX232" s="14" t="s">
        <v>22</v>
      </c>
      <c r="AY232" s="232" t="s">
        <v>150</v>
      </c>
    </row>
    <row r="233" spans="1:65" s="2" customFormat="1" ht="16.5" customHeight="1">
      <c r="A233" s="34"/>
      <c r="B233" s="35"/>
      <c r="C233" s="196" t="s">
        <v>529</v>
      </c>
      <c r="D233" s="196" t="s">
        <v>175</v>
      </c>
      <c r="E233" s="197" t="s">
        <v>701</v>
      </c>
      <c r="F233" s="198" t="s">
        <v>702</v>
      </c>
      <c r="G233" s="199" t="s">
        <v>157</v>
      </c>
      <c r="H233" s="200">
        <v>168</v>
      </c>
      <c r="I233" s="201"/>
      <c r="J233" s="202">
        <f>ROUND(I233*H233,2)</f>
        <v>0</v>
      </c>
      <c r="K233" s="198" t="s">
        <v>158</v>
      </c>
      <c r="L233" s="203"/>
      <c r="M233" s="204" t="s">
        <v>20</v>
      </c>
      <c r="N233" s="205" t="s">
        <v>47</v>
      </c>
      <c r="O233" s="64"/>
      <c r="P233" s="187">
        <f>O233*H233</f>
        <v>0</v>
      </c>
      <c r="Q233" s="187">
        <v>0</v>
      </c>
      <c r="R233" s="187">
        <f>Q233*H233</f>
        <v>0</v>
      </c>
      <c r="S233" s="187">
        <v>0</v>
      </c>
      <c r="T233" s="18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9" t="s">
        <v>689</v>
      </c>
      <c r="AT233" s="189" t="s">
        <v>175</v>
      </c>
      <c r="AU233" s="189" t="s">
        <v>84</v>
      </c>
      <c r="AY233" s="17" t="s">
        <v>150</v>
      </c>
      <c r="BE233" s="190">
        <f>IF(N233="základní",J233,0)</f>
        <v>0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17" t="s">
        <v>22</v>
      </c>
      <c r="BK233" s="190">
        <f>ROUND(I233*H233,2)</f>
        <v>0</v>
      </c>
      <c r="BL233" s="17" t="s">
        <v>689</v>
      </c>
      <c r="BM233" s="189" t="s">
        <v>703</v>
      </c>
    </row>
    <row r="234" spans="1:65" s="13" customFormat="1" ht="10">
      <c r="B234" s="210"/>
      <c r="C234" s="211"/>
      <c r="D234" s="212" t="s">
        <v>377</v>
      </c>
      <c r="E234" s="213" t="s">
        <v>20</v>
      </c>
      <c r="F234" s="214" t="s">
        <v>704</v>
      </c>
      <c r="G234" s="211"/>
      <c r="H234" s="215">
        <v>30</v>
      </c>
      <c r="I234" s="216"/>
      <c r="J234" s="211"/>
      <c r="K234" s="211"/>
      <c r="L234" s="217"/>
      <c r="M234" s="218"/>
      <c r="N234" s="219"/>
      <c r="O234" s="219"/>
      <c r="P234" s="219"/>
      <c r="Q234" s="219"/>
      <c r="R234" s="219"/>
      <c r="S234" s="219"/>
      <c r="T234" s="220"/>
      <c r="AT234" s="221" t="s">
        <v>377</v>
      </c>
      <c r="AU234" s="221" t="s">
        <v>84</v>
      </c>
      <c r="AV234" s="13" t="s">
        <v>84</v>
      </c>
      <c r="AW234" s="13" t="s">
        <v>38</v>
      </c>
      <c r="AX234" s="13" t="s">
        <v>76</v>
      </c>
      <c r="AY234" s="221" t="s">
        <v>150</v>
      </c>
    </row>
    <row r="235" spans="1:65" s="13" customFormat="1" ht="10">
      <c r="B235" s="210"/>
      <c r="C235" s="211"/>
      <c r="D235" s="212" t="s">
        <v>377</v>
      </c>
      <c r="E235" s="213" t="s">
        <v>20</v>
      </c>
      <c r="F235" s="214" t="s">
        <v>705</v>
      </c>
      <c r="G235" s="211"/>
      <c r="H235" s="215">
        <v>39</v>
      </c>
      <c r="I235" s="216"/>
      <c r="J235" s="211"/>
      <c r="K235" s="211"/>
      <c r="L235" s="217"/>
      <c r="M235" s="218"/>
      <c r="N235" s="219"/>
      <c r="O235" s="219"/>
      <c r="P235" s="219"/>
      <c r="Q235" s="219"/>
      <c r="R235" s="219"/>
      <c r="S235" s="219"/>
      <c r="T235" s="220"/>
      <c r="AT235" s="221" t="s">
        <v>377</v>
      </c>
      <c r="AU235" s="221" t="s">
        <v>84</v>
      </c>
      <c r="AV235" s="13" t="s">
        <v>84</v>
      </c>
      <c r="AW235" s="13" t="s">
        <v>38</v>
      </c>
      <c r="AX235" s="13" t="s">
        <v>76</v>
      </c>
      <c r="AY235" s="221" t="s">
        <v>150</v>
      </c>
    </row>
    <row r="236" spans="1:65" s="13" customFormat="1" ht="10">
      <c r="B236" s="210"/>
      <c r="C236" s="211"/>
      <c r="D236" s="212" t="s">
        <v>377</v>
      </c>
      <c r="E236" s="213" t="s">
        <v>20</v>
      </c>
      <c r="F236" s="214" t="s">
        <v>706</v>
      </c>
      <c r="G236" s="211"/>
      <c r="H236" s="215">
        <v>69</v>
      </c>
      <c r="I236" s="216"/>
      <c r="J236" s="211"/>
      <c r="K236" s="211"/>
      <c r="L236" s="217"/>
      <c r="M236" s="218"/>
      <c r="N236" s="219"/>
      <c r="O236" s="219"/>
      <c r="P236" s="219"/>
      <c r="Q236" s="219"/>
      <c r="R236" s="219"/>
      <c r="S236" s="219"/>
      <c r="T236" s="220"/>
      <c r="AT236" s="221" t="s">
        <v>377</v>
      </c>
      <c r="AU236" s="221" t="s">
        <v>84</v>
      </c>
      <c r="AV236" s="13" t="s">
        <v>84</v>
      </c>
      <c r="AW236" s="13" t="s">
        <v>38</v>
      </c>
      <c r="AX236" s="13" t="s">
        <v>76</v>
      </c>
      <c r="AY236" s="221" t="s">
        <v>150</v>
      </c>
    </row>
    <row r="237" spans="1:65" s="13" customFormat="1" ht="10">
      <c r="B237" s="210"/>
      <c r="C237" s="211"/>
      <c r="D237" s="212" t="s">
        <v>377</v>
      </c>
      <c r="E237" s="213" t="s">
        <v>20</v>
      </c>
      <c r="F237" s="214" t="s">
        <v>707</v>
      </c>
      <c r="G237" s="211"/>
      <c r="H237" s="215">
        <v>18</v>
      </c>
      <c r="I237" s="216"/>
      <c r="J237" s="211"/>
      <c r="K237" s="211"/>
      <c r="L237" s="217"/>
      <c r="M237" s="218"/>
      <c r="N237" s="219"/>
      <c r="O237" s="219"/>
      <c r="P237" s="219"/>
      <c r="Q237" s="219"/>
      <c r="R237" s="219"/>
      <c r="S237" s="219"/>
      <c r="T237" s="220"/>
      <c r="AT237" s="221" t="s">
        <v>377</v>
      </c>
      <c r="AU237" s="221" t="s">
        <v>84</v>
      </c>
      <c r="AV237" s="13" t="s">
        <v>84</v>
      </c>
      <c r="AW237" s="13" t="s">
        <v>38</v>
      </c>
      <c r="AX237" s="13" t="s">
        <v>76</v>
      </c>
      <c r="AY237" s="221" t="s">
        <v>150</v>
      </c>
    </row>
    <row r="238" spans="1:65" s="13" customFormat="1" ht="10">
      <c r="B238" s="210"/>
      <c r="C238" s="211"/>
      <c r="D238" s="212" t="s">
        <v>377</v>
      </c>
      <c r="E238" s="213" t="s">
        <v>20</v>
      </c>
      <c r="F238" s="214" t="s">
        <v>708</v>
      </c>
      <c r="G238" s="211"/>
      <c r="H238" s="215">
        <v>9</v>
      </c>
      <c r="I238" s="216"/>
      <c r="J238" s="211"/>
      <c r="K238" s="211"/>
      <c r="L238" s="217"/>
      <c r="M238" s="218"/>
      <c r="N238" s="219"/>
      <c r="O238" s="219"/>
      <c r="P238" s="219"/>
      <c r="Q238" s="219"/>
      <c r="R238" s="219"/>
      <c r="S238" s="219"/>
      <c r="T238" s="220"/>
      <c r="AT238" s="221" t="s">
        <v>377</v>
      </c>
      <c r="AU238" s="221" t="s">
        <v>84</v>
      </c>
      <c r="AV238" s="13" t="s">
        <v>84</v>
      </c>
      <c r="AW238" s="13" t="s">
        <v>38</v>
      </c>
      <c r="AX238" s="13" t="s">
        <v>76</v>
      </c>
      <c r="AY238" s="221" t="s">
        <v>150</v>
      </c>
    </row>
    <row r="239" spans="1:65" s="13" customFormat="1" ht="10">
      <c r="B239" s="210"/>
      <c r="C239" s="211"/>
      <c r="D239" s="212" t="s">
        <v>377</v>
      </c>
      <c r="E239" s="213" t="s">
        <v>20</v>
      </c>
      <c r="F239" s="214" t="s">
        <v>709</v>
      </c>
      <c r="G239" s="211"/>
      <c r="H239" s="215">
        <v>3</v>
      </c>
      <c r="I239" s="216"/>
      <c r="J239" s="211"/>
      <c r="K239" s="211"/>
      <c r="L239" s="217"/>
      <c r="M239" s="218"/>
      <c r="N239" s="219"/>
      <c r="O239" s="219"/>
      <c r="P239" s="219"/>
      <c r="Q239" s="219"/>
      <c r="R239" s="219"/>
      <c r="S239" s="219"/>
      <c r="T239" s="220"/>
      <c r="AT239" s="221" t="s">
        <v>377</v>
      </c>
      <c r="AU239" s="221" t="s">
        <v>84</v>
      </c>
      <c r="AV239" s="13" t="s">
        <v>84</v>
      </c>
      <c r="AW239" s="13" t="s">
        <v>38</v>
      </c>
      <c r="AX239" s="13" t="s">
        <v>76</v>
      </c>
      <c r="AY239" s="221" t="s">
        <v>150</v>
      </c>
    </row>
    <row r="240" spans="1:65" s="14" customFormat="1" ht="10">
      <c r="B240" s="222"/>
      <c r="C240" s="223"/>
      <c r="D240" s="212" t="s">
        <v>377</v>
      </c>
      <c r="E240" s="224" t="s">
        <v>20</v>
      </c>
      <c r="F240" s="225" t="s">
        <v>381</v>
      </c>
      <c r="G240" s="223"/>
      <c r="H240" s="226">
        <v>168</v>
      </c>
      <c r="I240" s="227"/>
      <c r="J240" s="223"/>
      <c r="K240" s="223"/>
      <c r="L240" s="228"/>
      <c r="M240" s="233"/>
      <c r="N240" s="234"/>
      <c r="O240" s="234"/>
      <c r="P240" s="234"/>
      <c r="Q240" s="234"/>
      <c r="R240" s="234"/>
      <c r="S240" s="234"/>
      <c r="T240" s="235"/>
      <c r="AT240" s="232" t="s">
        <v>377</v>
      </c>
      <c r="AU240" s="232" t="s">
        <v>84</v>
      </c>
      <c r="AV240" s="14" t="s">
        <v>282</v>
      </c>
      <c r="AW240" s="14" t="s">
        <v>38</v>
      </c>
      <c r="AX240" s="14" t="s">
        <v>22</v>
      </c>
      <c r="AY240" s="232" t="s">
        <v>150</v>
      </c>
    </row>
    <row r="241" spans="1:31" s="2" customFormat="1" ht="7" customHeight="1">
      <c r="A241" s="34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39"/>
      <c r="M241" s="34"/>
      <c r="O241" s="34"/>
      <c r="P241" s="34"/>
      <c r="Q241" s="34"/>
      <c r="R241" s="34"/>
      <c r="S241" s="34"/>
      <c r="T241" s="34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</row>
  </sheetData>
  <sheetProtection algorithmName="SHA-512" hashValue="ITTcxVw+tpUfQjWArx3+/OwGJzuZrcnWeZWUhfQW2XwpLCSPF5Sj65AULPhxIHY28yZlFI6nV7z6FM5JzBeTDA==" saltValue="EMueuXUOII8/xj2jSV/QwS6U1ym+Jv4YdNiVxRmUgSJsLThYIe8JwCUB//NgNX76LnJs/LUDxjt8kuvVJQ1nbw==" spinCount="100000" sheet="1" objects="1" scenarios="1" formatColumns="0" formatRows="0" autoFilter="0"/>
  <autoFilter ref="C90:K240" xr:uid="{00000000-0009-0000-0000-000007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 xr:uid="{00000000-0004-0000-0700-000000000000}"/>
    <hyperlink ref="F98" r:id="rId2" xr:uid="{00000000-0004-0000-0700-000001000000}"/>
    <hyperlink ref="F109" r:id="rId3" xr:uid="{00000000-0004-0000-0700-000002000000}"/>
    <hyperlink ref="F175" r:id="rId4" xr:uid="{00000000-0004-0000-0700-000003000000}"/>
    <hyperlink ref="F179" r:id="rId5" xr:uid="{00000000-0004-0000-0700-000004000000}"/>
    <hyperlink ref="F184" r:id="rId6" xr:uid="{00000000-0004-0000-0700-000005000000}"/>
    <hyperlink ref="F186" r:id="rId7" xr:uid="{00000000-0004-0000-0700-000006000000}"/>
    <hyperlink ref="F192" r:id="rId8" xr:uid="{00000000-0004-0000-0700-000007000000}"/>
    <hyperlink ref="F204" r:id="rId9" xr:uid="{00000000-0004-0000-0700-00000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6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130.7773437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7" customHeight="1"/>
    <row r="3" spans="1:8" s="1" customFormat="1" ht="7" customHeight="1">
      <c r="B3" s="108"/>
      <c r="C3" s="109"/>
      <c r="D3" s="109"/>
      <c r="E3" s="109"/>
      <c r="F3" s="109"/>
      <c r="G3" s="109"/>
      <c r="H3" s="20"/>
    </row>
    <row r="4" spans="1:8" s="1" customFormat="1" ht="25" customHeight="1">
      <c r="B4" s="20"/>
      <c r="C4" s="110" t="s">
        <v>710</v>
      </c>
      <c r="H4" s="20"/>
    </row>
    <row r="5" spans="1:8" s="1" customFormat="1" ht="12" customHeight="1">
      <c r="B5" s="20"/>
      <c r="C5" s="243" t="s">
        <v>13</v>
      </c>
      <c r="D5" s="387" t="s">
        <v>14</v>
      </c>
      <c r="E5" s="380"/>
      <c r="F5" s="380"/>
      <c r="H5" s="20"/>
    </row>
    <row r="6" spans="1:8" s="1" customFormat="1" ht="37" customHeight="1">
      <c r="B6" s="20"/>
      <c r="C6" s="244" t="s">
        <v>16</v>
      </c>
      <c r="D6" s="391" t="s">
        <v>17</v>
      </c>
      <c r="E6" s="380"/>
      <c r="F6" s="380"/>
      <c r="H6" s="20"/>
    </row>
    <row r="7" spans="1:8" s="1" customFormat="1" ht="16.5" customHeight="1">
      <c r="B7" s="20"/>
      <c r="C7" s="112" t="s">
        <v>25</v>
      </c>
      <c r="D7" s="114" t="str">
        <f>'Rekapitulace stavby'!AN8</f>
        <v>23. 8. 2022</v>
      </c>
      <c r="H7" s="20"/>
    </row>
    <row r="8" spans="1:8" s="2" customFormat="1" ht="10.75" customHeight="1">
      <c r="A8" s="34"/>
      <c r="B8" s="39"/>
      <c r="C8" s="34"/>
      <c r="D8" s="34"/>
      <c r="E8" s="34"/>
      <c r="F8" s="34"/>
      <c r="G8" s="34"/>
      <c r="H8" s="39"/>
    </row>
    <row r="9" spans="1:8" s="11" customFormat="1" ht="29.25" customHeight="1">
      <c r="A9" s="151"/>
      <c r="B9" s="245"/>
      <c r="C9" s="246" t="s">
        <v>57</v>
      </c>
      <c r="D9" s="247" t="s">
        <v>58</v>
      </c>
      <c r="E9" s="247" t="s">
        <v>137</v>
      </c>
      <c r="F9" s="248" t="s">
        <v>711</v>
      </c>
      <c r="G9" s="151"/>
      <c r="H9" s="245"/>
    </row>
    <row r="10" spans="1:8" s="2" customFormat="1" ht="26.4" customHeight="1">
      <c r="A10" s="34"/>
      <c r="B10" s="39"/>
      <c r="C10" s="249" t="s">
        <v>712</v>
      </c>
      <c r="D10" s="249" t="s">
        <v>87</v>
      </c>
      <c r="E10" s="34"/>
      <c r="F10" s="34"/>
      <c r="G10" s="34"/>
      <c r="H10" s="39"/>
    </row>
    <row r="11" spans="1:8" s="2" customFormat="1" ht="16.75" customHeight="1">
      <c r="A11" s="34"/>
      <c r="B11" s="39"/>
      <c r="C11" s="250" t="s">
        <v>713</v>
      </c>
      <c r="D11" s="251" t="s">
        <v>714</v>
      </c>
      <c r="E11" s="252" t="s">
        <v>228</v>
      </c>
      <c r="F11" s="253">
        <v>0.17299999999999999</v>
      </c>
      <c r="G11" s="34"/>
      <c r="H11" s="39"/>
    </row>
    <row r="12" spans="1:8" s="2" customFormat="1" ht="16.75" customHeight="1">
      <c r="A12" s="34"/>
      <c r="B12" s="39"/>
      <c r="C12" s="254" t="s">
        <v>20</v>
      </c>
      <c r="D12" s="254" t="s">
        <v>715</v>
      </c>
      <c r="E12" s="17" t="s">
        <v>20</v>
      </c>
      <c r="F12" s="255">
        <v>0.17299999999999999</v>
      </c>
      <c r="G12" s="34"/>
      <c r="H12" s="39"/>
    </row>
    <row r="13" spans="1:8" s="2" customFormat="1" ht="16.75" customHeight="1">
      <c r="A13" s="34"/>
      <c r="B13" s="39"/>
      <c r="C13" s="254" t="s">
        <v>20</v>
      </c>
      <c r="D13" s="254" t="s">
        <v>381</v>
      </c>
      <c r="E13" s="17" t="s">
        <v>20</v>
      </c>
      <c r="F13" s="255">
        <v>0.17299999999999999</v>
      </c>
      <c r="G13" s="34"/>
      <c r="H13" s="39"/>
    </row>
    <row r="14" spans="1:8" s="2" customFormat="1" ht="16.75" customHeight="1">
      <c r="A14" s="34"/>
      <c r="B14" s="39"/>
      <c r="C14" s="250" t="s">
        <v>716</v>
      </c>
      <c r="D14" s="251" t="s">
        <v>717</v>
      </c>
      <c r="E14" s="252" t="s">
        <v>228</v>
      </c>
      <c r="F14" s="253">
        <v>0.248</v>
      </c>
      <c r="G14" s="34"/>
      <c r="H14" s="39"/>
    </row>
    <row r="15" spans="1:8" s="2" customFormat="1" ht="16.75" customHeight="1">
      <c r="A15" s="34"/>
      <c r="B15" s="39"/>
      <c r="C15" s="254" t="s">
        <v>20</v>
      </c>
      <c r="D15" s="254" t="s">
        <v>718</v>
      </c>
      <c r="E15" s="17" t="s">
        <v>20</v>
      </c>
      <c r="F15" s="255">
        <v>0.248</v>
      </c>
      <c r="G15" s="34"/>
      <c r="H15" s="39"/>
    </row>
    <row r="16" spans="1:8" s="2" customFormat="1" ht="16.75" customHeight="1">
      <c r="A16" s="34"/>
      <c r="B16" s="39"/>
      <c r="C16" s="254" t="s">
        <v>20</v>
      </c>
      <c r="D16" s="254" t="s">
        <v>381</v>
      </c>
      <c r="E16" s="17" t="s">
        <v>20</v>
      </c>
      <c r="F16" s="255">
        <v>0.248</v>
      </c>
      <c r="G16" s="34"/>
      <c r="H16" s="39"/>
    </row>
    <row r="17" spans="1:8" s="2" customFormat="1" ht="26.4" customHeight="1">
      <c r="A17" s="34"/>
      <c r="B17" s="39"/>
      <c r="C17" s="249" t="s">
        <v>719</v>
      </c>
      <c r="D17" s="249" t="s">
        <v>91</v>
      </c>
      <c r="E17" s="34"/>
      <c r="F17" s="34"/>
      <c r="G17" s="34"/>
      <c r="H17" s="39"/>
    </row>
    <row r="18" spans="1:8" s="2" customFormat="1" ht="16.75" customHeight="1">
      <c r="A18" s="34"/>
      <c r="B18" s="39"/>
      <c r="C18" s="250" t="s">
        <v>713</v>
      </c>
      <c r="D18" s="251" t="s">
        <v>714</v>
      </c>
      <c r="E18" s="252" t="s">
        <v>228</v>
      </c>
      <c r="F18" s="253">
        <v>0.17299999999999999</v>
      </c>
      <c r="G18" s="34"/>
      <c r="H18" s="39"/>
    </row>
    <row r="19" spans="1:8" s="2" customFormat="1" ht="16.75" customHeight="1">
      <c r="A19" s="34"/>
      <c r="B19" s="39"/>
      <c r="C19" s="254" t="s">
        <v>20</v>
      </c>
      <c r="D19" s="254" t="s">
        <v>715</v>
      </c>
      <c r="E19" s="17" t="s">
        <v>20</v>
      </c>
      <c r="F19" s="255">
        <v>0.17299999999999999</v>
      </c>
      <c r="G19" s="34"/>
      <c r="H19" s="39"/>
    </row>
    <row r="20" spans="1:8" s="2" customFormat="1" ht="16.75" customHeight="1">
      <c r="A20" s="34"/>
      <c r="B20" s="39"/>
      <c r="C20" s="254" t="s">
        <v>20</v>
      </c>
      <c r="D20" s="254" t="s">
        <v>381</v>
      </c>
      <c r="E20" s="17" t="s">
        <v>20</v>
      </c>
      <c r="F20" s="255">
        <v>0.17299999999999999</v>
      </c>
      <c r="G20" s="34"/>
      <c r="H20" s="39"/>
    </row>
    <row r="21" spans="1:8" s="2" customFormat="1" ht="16.75" customHeight="1">
      <c r="A21" s="34"/>
      <c r="B21" s="39"/>
      <c r="C21" s="250" t="s">
        <v>716</v>
      </c>
      <c r="D21" s="251" t="s">
        <v>717</v>
      </c>
      <c r="E21" s="252" t="s">
        <v>228</v>
      </c>
      <c r="F21" s="253">
        <v>0.248</v>
      </c>
      <c r="G21" s="34"/>
      <c r="H21" s="39"/>
    </row>
    <row r="22" spans="1:8" s="2" customFormat="1" ht="16.75" customHeight="1">
      <c r="A22" s="34"/>
      <c r="B22" s="39"/>
      <c r="C22" s="254" t="s">
        <v>20</v>
      </c>
      <c r="D22" s="254" t="s">
        <v>718</v>
      </c>
      <c r="E22" s="17" t="s">
        <v>20</v>
      </c>
      <c r="F22" s="255">
        <v>0.248</v>
      </c>
      <c r="G22" s="34"/>
      <c r="H22" s="39"/>
    </row>
    <row r="23" spans="1:8" s="2" customFormat="1" ht="16.75" customHeight="1">
      <c r="A23" s="34"/>
      <c r="B23" s="39"/>
      <c r="C23" s="254" t="s">
        <v>20</v>
      </c>
      <c r="D23" s="254" t="s">
        <v>381</v>
      </c>
      <c r="E23" s="17" t="s">
        <v>20</v>
      </c>
      <c r="F23" s="255">
        <v>0.248</v>
      </c>
      <c r="G23" s="34"/>
      <c r="H23" s="39"/>
    </row>
    <row r="24" spans="1:8" s="2" customFormat="1" ht="26.4" customHeight="1">
      <c r="A24" s="34"/>
      <c r="B24" s="39"/>
      <c r="C24" s="249" t="s">
        <v>720</v>
      </c>
      <c r="D24" s="249" t="s">
        <v>94</v>
      </c>
      <c r="E24" s="34"/>
      <c r="F24" s="34"/>
      <c r="G24" s="34"/>
      <c r="H24" s="39"/>
    </row>
    <row r="25" spans="1:8" s="2" customFormat="1" ht="16.75" customHeight="1">
      <c r="A25" s="34"/>
      <c r="B25" s="39"/>
      <c r="C25" s="250" t="s">
        <v>713</v>
      </c>
      <c r="D25" s="251" t="s">
        <v>714</v>
      </c>
      <c r="E25" s="252" t="s">
        <v>228</v>
      </c>
      <c r="F25" s="253">
        <v>0.17299999999999999</v>
      </c>
      <c r="G25" s="34"/>
      <c r="H25" s="39"/>
    </row>
    <row r="26" spans="1:8" s="2" customFormat="1" ht="16.75" customHeight="1">
      <c r="A26" s="34"/>
      <c r="B26" s="39"/>
      <c r="C26" s="254" t="s">
        <v>20</v>
      </c>
      <c r="D26" s="254" t="s">
        <v>715</v>
      </c>
      <c r="E26" s="17" t="s">
        <v>20</v>
      </c>
      <c r="F26" s="255">
        <v>0.17299999999999999</v>
      </c>
      <c r="G26" s="34"/>
      <c r="H26" s="39"/>
    </row>
    <row r="27" spans="1:8" s="2" customFormat="1" ht="16.75" customHeight="1">
      <c r="A27" s="34"/>
      <c r="B27" s="39"/>
      <c r="C27" s="254" t="s">
        <v>20</v>
      </c>
      <c r="D27" s="254" t="s">
        <v>381</v>
      </c>
      <c r="E27" s="17" t="s">
        <v>20</v>
      </c>
      <c r="F27" s="255">
        <v>0.17299999999999999</v>
      </c>
      <c r="G27" s="34"/>
      <c r="H27" s="39"/>
    </row>
    <row r="28" spans="1:8" s="2" customFormat="1" ht="16.75" customHeight="1">
      <c r="A28" s="34"/>
      <c r="B28" s="39"/>
      <c r="C28" s="250" t="s">
        <v>716</v>
      </c>
      <c r="D28" s="251" t="s">
        <v>717</v>
      </c>
      <c r="E28" s="252" t="s">
        <v>228</v>
      </c>
      <c r="F28" s="253">
        <v>0.248</v>
      </c>
      <c r="G28" s="34"/>
      <c r="H28" s="39"/>
    </row>
    <row r="29" spans="1:8" s="2" customFormat="1" ht="16.75" customHeight="1">
      <c r="A29" s="34"/>
      <c r="B29" s="39"/>
      <c r="C29" s="254" t="s">
        <v>20</v>
      </c>
      <c r="D29" s="254" t="s">
        <v>718</v>
      </c>
      <c r="E29" s="17" t="s">
        <v>20</v>
      </c>
      <c r="F29" s="255">
        <v>0.248</v>
      </c>
      <c r="G29" s="34"/>
      <c r="H29" s="39"/>
    </row>
    <row r="30" spans="1:8" s="2" customFormat="1" ht="16.75" customHeight="1">
      <c r="A30" s="34"/>
      <c r="B30" s="39"/>
      <c r="C30" s="254" t="s">
        <v>20</v>
      </c>
      <c r="D30" s="254" t="s">
        <v>381</v>
      </c>
      <c r="E30" s="17" t="s">
        <v>20</v>
      </c>
      <c r="F30" s="255">
        <v>0.248</v>
      </c>
      <c r="G30" s="34"/>
      <c r="H30" s="39"/>
    </row>
    <row r="31" spans="1:8" s="2" customFormat="1" ht="26.4" customHeight="1">
      <c r="A31" s="34"/>
      <c r="B31" s="39"/>
      <c r="C31" s="249" t="s">
        <v>721</v>
      </c>
      <c r="D31" s="249" t="s">
        <v>97</v>
      </c>
      <c r="E31" s="34"/>
      <c r="F31" s="34"/>
      <c r="G31" s="34"/>
      <c r="H31" s="39"/>
    </row>
    <row r="32" spans="1:8" s="2" customFormat="1" ht="16.75" customHeight="1">
      <c r="A32" s="34"/>
      <c r="B32" s="39"/>
      <c r="C32" s="250" t="s">
        <v>713</v>
      </c>
      <c r="D32" s="251" t="s">
        <v>714</v>
      </c>
      <c r="E32" s="252" t="s">
        <v>228</v>
      </c>
      <c r="F32" s="253">
        <v>0.17299999999999999</v>
      </c>
      <c r="G32" s="34"/>
      <c r="H32" s="39"/>
    </row>
    <row r="33" spans="1:8" s="2" customFormat="1" ht="16.75" customHeight="1">
      <c r="A33" s="34"/>
      <c r="B33" s="39"/>
      <c r="C33" s="254" t="s">
        <v>20</v>
      </c>
      <c r="D33" s="254" t="s">
        <v>715</v>
      </c>
      <c r="E33" s="17" t="s">
        <v>20</v>
      </c>
      <c r="F33" s="255">
        <v>0.17299999999999999</v>
      </c>
      <c r="G33" s="34"/>
      <c r="H33" s="39"/>
    </row>
    <row r="34" spans="1:8" s="2" customFormat="1" ht="16.75" customHeight="1">
      <c r="A34" s="34"/>
      <c r="B34" s="39"/>
      <c r="C34" s="254" t="s">
        <v>20</v>
      </c>
      <c r="D34" s="254" t="s">
        <v>381</v>
      </c>
      <c r="E34" s="17" t="s">
        <v>20</v>
      </c>
      <c r="F34" s="255">
        <v>0.17299999999999999</v>
      </c>
      <c r="G34" s="34"/>
      <c r="H34" s="39"/>
    </row>
    <row r="35" spans="1:8" s="2" customFormat="1" ht="16.75" customHeight="1">
      <c r="A35" s="34"/>
      <c r="B35" s="39"/>
      <c r="C35" s="250" t="s">
        <v>716</v>
      </c>
      <c r="D35" s="251" t="s">
        <v>717</v>
      </c>
      <c r="E35" s="252" t="s">
        <v>228</v>
      </c>
      <c r="F35" s="253">
        <v>0.248</v>
      </c>
      <c r="G35" s="34"/>
      <c r="H35" s="39"/>
    </row>
    <row r="36" spans="1:8" s="2" customFormat="1" ht="16.75" customHeight="1">
      <c r="A36" s="34"/>
      <c r="B36" s="39"/>
      <c r="C36" s="254" t="s">
        <v>20</v>
      </c>
      <c r="D36" s="254" t="s">
        <v>718</v>
      </c>
      <c r="E36" s="17" t="s">
        <v>20</v>
      </c>
      <c r="F36" s="255">
        <v>0.248</v>
      </c>
      <c r="G36" s="34"/>
      <c r="H36" s="39"/>
    </row>
    <row r="37" spans="1:8" s="2" customFormat="1" ht="16.75" customHeight="1">
      <c r="A37" s="34"/>
      <c r="B37" s="39"/>
      <c r="C37" s="254" t="s">
        <v>20</v>
      </c>
      <c r="D37" s="254" t="s">
        <v>381</v>
      </c>
      <c r="E37" s="17" t="s">
        <v>20</v>
      </c>
      <c r="F37" s="255">
        <v>0.248</v>
      </c>
      <c r="G37" s="34"/>
      <c r="H37" s="39"/>
    </row>
    <row r="38" spans="1:8" s="2" customFormat="1" ht="26.4" customHeight="1">
      <c r="A38" s="34"/>
      <c r="B38" s="39"/>
      <c r="C38" s="249" t="s">
        <v>722</v>
      </c>
      <c r="D38" s="249" t="s">
        <v>100</v>
      </c>
      <c r="E38" s="34"/>
      <c r="F38" s="34"/>
      <c r="G38" s="34"/>
      <c r="H38" s="39"/>
    </row>
    <row r="39" spans="1:8" s="2" customFormat="1" ht="16.75" customHeight="1">
      <c r="A39" s="34"/>
      <c r="B39" s="39"/>
      <c r="C39" s="250" t="s">
        <v>713</v>
      </c>
      <c r="D39" s="251" t="s">
        <v>714</v>
      </c>
      <c r="E39" s="252" t="s">
        <v>228</v>
      </c>
      <c r="F39" s="253">
        <v>0.17299999999999999</v>
      </c>
      <c r="G39" s="34"/>
      <c r="H39" s="39"/>
    </row>
    <row r="40" spans="1:8" s="2" customFormat="1" ht="16.75" customHeight="1">
      <c r="A40" s="34"/>
      <c r="B40" s="39"/>
      <c r="C40" s="254" t="s">
        <v>20</v>
      </c>
      <c r="D40" s="254" t="s">
        <v>715</v>
      </c>
      <c r="E40" s="17" t="s">
        <v>20</v>
      </c>
      <c r="F40" s="255">
        <v>0.17299999999999999</v>
      </c>
      <c r="G40" s="34"/>
      <c r="H40" s="39"/>
    </row>
    <row r="41" spans="1:8" s="2" customFormat="1" ht="16.75" customHeight="1">
      <c r="A41" s="34"/>
      <c r="B41" s="39"/>
      <c r="C41" s="254" t="s">
        <v>20</v>
      </c>
      <c r="D41" s="254" t="s">
        <v>381</v>
      </c>
      <c r="E41" s="17" t="s">
        <v>20</v>
      </c>
      <c r="F41" s="255">
        <v>0.17299999999999999</v>
      </c>
      <c r="G41" s="34"/>
      <c r="H41" s="39"/>
    </row>
    <row r="42" spans="1:8" s="2" customFormat="1" ht="16.75" customHeight="1">
      <c r="A42" s="34"/>
      <c r="B42" s="39"/>
      <c r="C42" s="250" t="s">
        <v>716</v>
      </c>
      <c r="D42" s="251" t="s">
        <v>717</v>
      </c>
      <c r="E42" s="252" t="s">
        <v>228</v>
      </c>
      <c r="F42" s="253">
        <v>0.248</v>
      </c>
      <c r="G42" s="34"/>
      <c r="H42" s="39"/>
    </row>
    <row r="43" spans="1:8" s="2" customFormat="1" ht="16.75" customHeight="1">
      <c r="A43" s="34"/>
      <c r="B43" s="39"/>
      <c r="C43" s="254" t="s">
        <v>20</v>
      </c>
      <c r="D43" s="254" t="s">
        <v>718</v>
      </c>
      <c r="E43" s="17" t="s">
        <v>20</v>
      </c>
      <c r="F43" s="255">
        <v>0.248</v>
      </c>
      <c r="G43" s="34"/>
      <c r="H43" s="39"/>
    </row>
    <row r="44" spans="1:8" s="2" customFormat="1" ht="16.75" customHeight="1">
      <c r="A44" s="34"/>
      <c r="B44" s="39"/>
      <c r="C44" s="254" t="s">
        <v>20</v>
      </c>
      <c r="D44" s="254" t="s">
        <v>381</v>
      </c>
      <c r="E44" s="17" t="s">
        <v>20</v>
      </c>
      <c r="F44" s="255">
        <v>0.248</v>
      </c>
      <c r="G44" s="34"/>
      <c r="H44" s="39"/>
    </row>
    <row r="45" spans="1:8" s="2" customFormat="1" ht="26.4" customHeight="1">
      <c r="A45" s="34"/>
      <c r="B45" s="39"/>
      <c r="C45" s="249" t="s">
        <v>723</v>
      </c>
      <c r="D45" s="249" t="s">
        <v>103</v>
      </c>
      <c r="E45" s="34"/>
      <c r="F45" s="34"/>
      <c r="G45" s="34"/>
      <c r="H45" s="39"/>
    </row>
    <row r="46" spans="1:8" s="2" customFormat="1" ht="16.75" customHeight="1">
      <c r="A46" s="34"/>
      <c r="B46" s="39"/>
      <c r="C46" s="250" t="s">
        <v>713</v>
      </c>
      <c r="D46" s="251" t="s">
        <v>714</v>
      </c>
      <c r="E46" s="252" t="s">
        <v>228</v>
      </c>
      <c r="F46" s="253">
        <v>0.17299999999999999</v>
      </c>
      <c r="G46" s="34"/>
      <c r="H46" s="39"/>
    </row>
    <row r="47" spans="1:8" s="2" customFormat="1" ht="16.75" customHeight="1">
      <c r="A47" s="34"/>
      <c r="B47" s="39"/>
      <c r="C47" s="254" t="s">
        <v>20</v>
      </c>
      <c r="D47" s="254" t="s">
        <v>715</v>
      </c>
      <c r="E47" s="17" t="s">
        <v>20</v>
      </c>
      <c r="F47" s="255">
        <v>0.17299999999999999</v>
      </c>
      <c r="G47" s="34"/>
      <c r="H47" s="39"/>
    </row>
    <row r="48" spans="1:8" s="2" customFormat="1" ht="16.75" customHeight="1">
      <c r="A48" s="34"/>
      <c r="B48" s="39"/>
      <c r="C48" s="254" t="s">
        <v>20</v>
      </c>
      <c r="D48" s="254" t="s">
        <v>381</v>
      </c>
      <c r="E48" s="17" t="s">
        <v>20</v>
      </c>
      <c r="F48" s="255">
        <v>0.17299999999999999</v>
      </c>
      <c r="G48" s="34"/>
      <c r="H48" s="39"/>
    </row>
    <row r="49" spans="1:8" s="2" customFormat="1" ht="16.75" customHeight="1">
      <c r="A49" s="34"/>
      <c r="B49" s="39"/>
      <c r="C49" s="250" t="s">
        <v>716</v>
      </c>
      <c r="D49" s="251" t="s">
        <v>717</v>
      </c>
      <c r="E49" s="252" t="s">
        <v>228</v>
      </c>
      <c r="F49" s="253">
        <v>0.248</v>
      </c>
      <c r="G49" s="34"/>
      <c r="H49" s="39"/>
    </row>
    <row r="50" spans="1:8" s="2" customFormat="1" ht="16.75" customHeight="1">
      <c r="A50" s="34"/>
      <c r="B50" s="39"/>
      <c r="C50" s="254" t="s">
        <v>20</v>
      </c>
      <c r="D50" s="254" t="s">
        <v>718</v>
      </c>
      <c r="E50" s="17" t="s">
        <v>20</v>
      </c>
      <c r="F50" s="255">
        <v>0.248</v>
      </c>
      <c r="G50" s="34"/>
      <c r="H50" s="39"/>
    </row>
    <row r="51" spans="1:8" s="2" customFormat="1" ht="16.75" customHeight="1">
      <c r="A51" s="34"/>
      <c r="B51" s="39"/>
      <c r="C51" s="254" t="s">
        <v>20</v>
      </c>
      <c r="D51" s="254" t="s">
        <v>381</v>
      </c>
      <c r="E51" s="17" t="s">
        <v>20</v>
      </c>
      <c r="F51" s="255">
        <v>0.248</v>
      </c>
      <c r="G51" s="34"/>
      <c r="H51" s="39"/>
    </row>
    <row r="52" spans="1:8" s="2" customFormat="1" ht="26.4" customHeight="1">
      <c r="A52" s="34"/>
      <c r="B52" s="39"/>
      <c r="C52" s="249" t="s">
        <v>724</v>
      </c>
      <c r="D52" s="249" t="s">
        <v>106</v>
      </c>
      <c r="E52" s="34"/>
      <c r="F52" s="34"/>
      <c r="G52" s="34"/>
      <c r="H52" s="39"/>
    </row>
    <row r="53" spans="1:8" s="2" customFormat="1" ht="16.75" customHeight="1">
      <c r="A53" s="34"/>
      <c r="B53" s="39"/>
      <c r="C53" s="250" t="s">
        <v>713</v>
      </c>
      <c r="D53" s="251" t="s">
        <v>714</v>
      </c>
      <c r="E53" s="252" t="s">
        <v>228</v>
      </c>
      <c r="F53" s="253">
        <v>0.17299999999999999</v>
      </c>
      <c r="G53" s="34"/>
      <c r="H53" s="39"/>
    </row>
    <row r="54" spans="1:8" s="2" customFormat="1" ht="16.75" customHeight="1">
      <c r="A54" s="34"/>
      <c r="B54" s="39"/>
      <c r="C54" s="254" t="s">
        <v>20</v>
      </c>
      <c r="D54" s="254" t="s">
        <v>715</v>
      </c>
      <c r="E54" s="17" t="s">
        <v>20</v>
      </c>
      <c r="F54" s="255">
        <v>0.17299999999999999</v>
      </c>
      <c r="G54" s="34"/>
      <c r="H54" s="39"/>
    </row>
    <row r="55" spans="1:8" s="2" customFormat="1" ht="16.75" customHeight="1">
      <c r="A55" s="34"/>
      <c r="B55" s="39"/>
      <c r="C55" s="254" t="s">
        <v>20</v>
      </c>
      <c r="D55" s="254" t="s">
        <v>381</v>
      </c>
      <c r="E55" s="17" t="s">
        <v>20</v>
      </c>
      <c r="F55" s="255">
        <v>0.17299999999999999</v>
      </c>
      <c r="G55" s="34"/>
      <c r="H55" s="39"/>
    </row>
    <row r="56" spans="1:8" s="2" customFormat="1" ht="16.75" customHeight="1">
      <c r="A56" s="34"/>
      <c r="B56" s="39"/>
      <c r="C56" s="250" t="s">
        <v>716</v>
      </c>
      <c r="D56" s="251" t="s">
        <v>717</v>
      </c>
      <c r="E56" s="252" t="s">
        <v>228</v>
      </c>
      <c r="F56" s="253">
        <v>0.248</v>
      </c>
      <c r="G56" s="34"/>
      <c r="H56" s="39"/>
    </row>
    <row r="57" spans="1:8" s="2" customFormat="1" ht="16.75" customHeight="1">
      <c r="A57" s="34"/>
      <c r="B57" s="39"/>
      <c r="C57" s="254" t="s">
        <v>20</v>
      </c>
      <c r="D57" s="254" t="s">
        <v>718</v>
      </c>
      <c r="E57" s="17" t="s">
        <v>20</v>
      </c>
      <c r="F57" s="255">
        <v>0.248</v>
      </c>
      <c r="G57" s="34"/>
      <c r="H57" s="39"/>
    </row>
    <row r="58" spans="1:8" s="2" customFormat="1" ht="16.75" customHeight="1">
      <c r="A58" s="34"/>
      <c r="B58" s="39"/>
      <c r="C58" s="254" t="s">
        <v>20</v>
      </c>
      <c r="D58" s="254" t="s">
        <v>381</v>
      </c>
      <c r="E58" s="17" t="s">
        <v>20</v>
      </c>
      <c r="F58" s="255">
        <v>0.248</v>
      </c>
      <c r="G58" s="34"/>
      <c r="H58" s="39"/>
    </row>
    <row r="59" spans="1:8" s="2" customFormat="1" ht="7.4" customHeight="1">
      <c r="A59" s="34"/>
      <c r="B59" s="132"/>
      <c r="C59" s="133"/>
      <c r="D59" s="133"/>
      <c r="E59" s="133"/>
      <c r="F59" s="133"/>
      <c r="G59" s="133"/>
      <c r="H59" s="39"/>
    </row>
    <row r="60" spans="1:8" s="2" customFormat="1" ht="10">
      <c r="A60" s="34"/>
      <c r="B60" s="34"/>
      <c r="C60" s="34"/>
      <c r="D60" s="34"/>
      <c r="E60" s="34"/>
      <c r="F60" s="34"/>
      <c r="G60" s="34"/>
      <c r="H60" s="34"/>
    </row>
  </sheetData>
  <sheetProtection algorithmName="SHA-512" hashValue="bvBJlP/BJ4VOznLh3+UfwvbY5LfzGSkivZI1f1GVkoNPNcnOiA3Yuk8b0PZhMfc8TSzUKHlwZWzBRR8hIvYa7Q==" saltValue="6lw5Wo7p22lpEr0LZipt2q2hSD40S9SHgEfxnUWb0LQUfI2Gb0V9wqp3VweLbiVS2YMfBIcdEYN+daqokQS6/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NNV-SPL - Vnitřní silnopr...</vt:lpstr>
      <vt:lpstr>NNV-KBD - Vnitřní silnopr...</vt:lpstr>
      <vt:lpstr>NNV-KBN - Vnitřní silnopr...</vt:lpstr>
      <vt:lpstr>NNV-RZ - Vnitřní silnopro...</vt:lpstr>
      <vt:lpstr>NNV-SV - Vnitřní silnopro...</vt:lpstr>
      <vt:lpstr>NNV-VPD - Vnitřní silnopr...</vt:lpstr>
      <vt:lpstr>NNV-VPN - Vnitřní silnopr...</vt:lpstr>
      <vt:lpstr>Seznam figur</vt:lpstr>
      <vt:lpstr>Pokyny pro vyplnění</vt:lpstr>
      <vt:lpstr>'NNV-KBD - Vnitřní silnopr...'!Názvy_tisku</vt:lpstr>
      <vt:lpstr>'NNV-KBN - Vnitřní silnopr...'!Názvy_tisku</vt:lpstr>
      <vt:lpstr>'NNV-RZ - Vnitřní silnopro...'!Názvy_tisku</vt:lpstr>
      <vt:lpstr>'NNV-SPL - Vnitřní silnopr...'!Názvy_tisku</vt:lpstr>
      <vt:lpstr>'NNV-SV - Vnitřní silnopro...'!Názvy_tisku</vt:lpstr>
      <vt:lpstr>'NNV-VPD - Vnitřní silnopr...'!Názvy_tisku</vt:lpstr>
      <vt:lpstr>'NNV-VPN - Vnitřní silnopr...'!Názvy_tisku</vt:lpstr>
      <vt:lpstr>'Rekapitulace stavby'!Názvy_tisku</vt:lpstr>
      <vt:lpstr>'Seznam figur'!Názvy_tisku</vt:lpstr>
      <vt:lpstr>'NNV-KBD - Vnitřní silnopr...'!Oblast_tisku</vt:lpstr>
      <vt:lpstr>'NNV-KBN - Vnitřní silnopr...'!Oblast_tisku</vt:lpstr>
      <vt:lpstr>'NNV-RZ - Vnitřní silnopro...'!Oblast_tisku</vt:lpstr>
      <vt:lpstr>'NNV-SPL - Vnitřní silnopr...'!Oblast_tisku</vt:lpstr>
      <vt:lpstr>'NNV-SV - Vnitřní silnopro...'!Oblast_tisku</vt:lpstr>
      <vt:lpstr>'NNV-VPD - Vnitřní silnopr...'!Oblast_tisku</vt:lpstr>
      <vt:lpstr>'NNV-VPN - Vnitřní silnopr...'!Oblast_tisku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Pavelka</dc:creator>
  <cp:lastModifiedBy>Lovichová Emilie</cp:lastModifiedBy>
  <dcterms:created xsi:type="dcterms:W3CDTF">2022-08-24T09:15:48Z</dcterms:created>
  <dcterms:modified xsi:type="dcterms:W3CDTF">2022-08-26T20:57:49Z</dcterms:modified>
</cp:coreProperties>
</file>